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12.06.2018" sheetId="4" r:id="rId1"/>
  </sheets>
  <definedNames>
    <definedName name="_xlnm._FilterDatabase" localSheetId="0" hidden="1">'12.06.2018'!$L$44:$O$47</definedName>
  </definedNames>
  <calcPr calcId="125725"/>
</workbook>
</file>

<file path=xl/calcChain.xml><?xml version="1.0" encoding="utf-8"?>
<calcChain xmlns="http://schemas.openxmlformats.org/spreadsheetml/2006/main">
  <c r="U56" i="4"/>
  <c r="C65"/>
  <c r="V43"/>
  <c r="U43"/>
  <c r="D43"/>
  <c r="D56" s="1"/>
  <c r="E43"/>
  <c r="F43"/>
  <c r="G43"/>
  <c r="H43"/>
  <c r="H56" s="1"/>
  <c r="I43"/>
  <c r="J43"/>
  <c r="K43"/>
  <c r="L43"/>
  <c r="L56" s="1"/>
  <c r="M43"/>
  <c r="M56" s="1"/>
  <c r="N43"/>
  <c r="O43"/>
  <c r="P43"/>
  <c r="P56" s="1"/>
  <c r="Q43"/>
  <c r="R43"/>
  <c r="S43"/>
  <c r="T43"/>
  <c r="T56" s="1"/>
  <c r="W43"/>
  <c r="X43"/>
  <c r="X56" s="1"/>
  <c r="Y43"/>
  <c r="Y56" s="1"/>
  <c r="Z43"/>
  <c r="AA43"/>
  <c r="AB43"/>
  <c r="AB56" s="1"/>
  <c r="AC43"/>
  <c r="AD43"/>
  <c r="AE43"/>
  <c r="AF43"/>
  <c r="AF56" s="1"/>
  <c r="AG43"/>
  <c r="C43"/>
  <c r="C63" s="1"/>
  <c r="E56"/>
  <c r="G63"/>
  <c r="Q56"/>
  <c r="AC56"/>
  <c r="U31"/>
  <c r="V16"/>
  <c r="AF55"/>
  <c r="AE55"/>
  <c r="AD55"/>
  <c r="AC55"/>
  <c r="AB55"/>
  <c r="AA55"/>
  <c r="Y55"/>
  <c r="X55"/>
  <c r="W55"/>
  <c r="V55"/>
  <c r="U55"/>
  <c r="T55"/>
  <c r="R55"/>
  <c r="Q55"/>
  <c r="P55"/>
  <c r="N55"/>
  <c r="M55"/>
  <c r="L55"/>
  <c r="J55"/>
  <c r="I55"/>
  <c r="G55"/>
  <c r="E55"/>
  <c r="D55"/>
  <c r="C55"/>
  <c r="Z54"/>
  <c r="AG54" s="1"/>
  <c r="V54"/>
  <c r="R54"/>
  <c r="O54"/>
  <c r="S54" s="1"/>
  <c r="F54"/>
  <c r="Z53"/>
  <c r="AG53" s="1"/>
  <c r="S53"/>
  <c r="R53"/>
  <c r="O53"/>
  <c r="O55" s="1"/>
  <c r="K53"/>
  <c r="K54" s="1"/>
  <c r="F53"/>
  <c r="Z52"/>
  <c r="AG52" s="1"/>
  <c r="S52"/>
  <c r="S55" s="1"/>
  <c r="R52"/>
  <c r="O52"/>
  <c r="K52"/>
  <c r="F52"/>
  <c r="F55" s="1"/>
  <c r="AF51"/>
  <c r="AE51"/>
  <c r="AD51"/>
  <c r="AC51"/>
  <c r="AB51"/>
  <c r="AA51"/>
  <c r="Y51"/>
  <c r="X51"/>
  <c r="W51"/>
  <c r="V51"/>
  <c r="U51"/>
  <c r="T51"/>
  <c r="R51"/>
  <c r="Q51"/>
  <c r="P51"/>
  <c r="N51"/>
  <c r="M51"/>
  <c r="L51"/>
  <c r="J51"/>
  <c r="I51"/>
  <c r="H51"/>
  <c r="G51"/>
  <c r="E51"/>
  <c r="D51"/>
  <c r="C51"/>
  <c r="AG50"/>
  <c r="Z50"/>
  <c r="R50"/>
  <c r="O50"/>
  <c r="S50" s="1"/>
  <c r="K50"/>
  <c r="F50"/>
  <c r="Z49"/>
  <c r="AG49" s="1"/>
  <c r="S49"/>
  <c r="R49"/>
  <c r="O49"/>
  <c r="O51" s="1"/>
  <c r="K49"/>
  <c r="F49"/>
  <c r="Z48"/>
  <c r="AG48" s="1"/>
  <c r="S48"/>
  <c r="S51" s="1"/>
  <c r="R48"/>
  <c r="O48"/>
  <c r="F48"/>
  <c r="K48" s="1"/>
  <c r="K51" s="1"/>
  <c r="AF47"/>
  <c r="AE47"/>
  <c r="AD47"/>
  <c r="AC47"/>
  <c r="AB47"/>
  <c r="AA47"/>
  <c r="Y47"/>
  <c r="X47"/>
  <c r="W47"/>
  <c r="U47"/>
  <c r="T47"/>
  <c r="R47"/>
  <c r="Q47"/>
  <c r="P47"/>
  <c r="N47"/>
  <c r="M47"/>
  <c r="L47"/>
  <c r="J47"/>
  <c r="I47"/>
  <c r="H47"/>
  <c r="G47"/>
  <c r="F47"/>
  <c r="E47"/>
  <c r="D47"/>
  <c r="C47"/>
  <c r="AG46"/>
  <c r="Z46"/>
  <c r="R46"/>
  <c r="O46"/>
  <c r="S46" s="1"/>
  <c r="K46"/>
  <c r="F46"/>
  <c r="Z45"/>
  <c r="AG45" s="1"/>
  <c r="S45"/>
  <c r="R45"/>
  <c r="O45"/>
  <c r="K45"/>
  <c r="F45"/>
  <c r="Z44"/>
  <c r="AG44" s="1"/>
  <c r="AG47" s="1"/>
  <c r="V44"/>
  <c r="V47" s="1"/>
  <c r="S44"/>
  <c r="R44"/>
  <c r="O44"/>
  <c r="O47" s="1"/>
  <c r="K44"/>
  <c r="K47" s="1"/>
  <c r="F44"/>
  <c r="AE63"/>
  <c r="AD63"/>
  <c r="AA63"/>
  <c r="W63"/>
  <c r="N63"/>
  <c r="J63"/>
  <c r="I56"/>
  <c r="AG42"/>
  <c r="Z42"/>
  <c r="V42"/>
  <c r="S42"/>
  <c r="R42"/>
  <c r="R56" s="1"/>
  <c r="O42"/>
  <c r="F42"/>
  <c r="K42" s="1"/>
  <c r="C42"/>
  <c r="Z41"/>
  <c r="AG41" s="1"/>
  <c r="V41"/>
  <c r="S41"/>
  <c r="R41"/>
  <c r="O41"/>
  <c r="K41"/>
  <c r="F41"/>
  <c r="Z40"/>
  <c r="AG40" s="1"/>
  <c r="V40"/>
  <c r="S40"/>
  <c r="R40"/>
  <c r="O40"/>
  <c r="K40"/>
  <c r="G40"/>
  <c r="F40"/>
  <c r="Z39"/>
  <c r="AG39" s="1"/>
  <c r="V39"/>
  <c r="R39"/>
  <c r="O39"/>
  <c r="O56" s="1"/>
  <c r="K39"/>
  <c r="F39"/>
  <c r="AF30"/>
  <c r="AE30"/>
  <c r="AD30"/>
  <c r="AC30"/>
  <c r="AB30"/>
  <c r="AA30"/>
  <c r="Y30"/>
  <c r="X30"/>
  <c r="W30"/>
  <c r="U30"/>
  <c r="T30"/>
  <c r="Q30"/>
  <c r="P30"/>
  <c r="O30"/>
  <c r="N30"/>
  <c r="M30"/>
  <c r="L30"/>
  <c r="J30"/>
  <c r="I30"/>
  <c r="H30"/>
  <c r="G30"/>
  <c r="E30"/>
  <c r="D30"/>
  <c r="C30"/>
  <c r="AG29"/>
  <c r="Z29"/>
  <c r="V29"/>
  <c r="S29"/>
  <c r="R29"/>
  <c r="O29"/>
  <c r="F29"/>
  <c r="K29" s="1"/>
  <c r="V28"/>
  <c r="V30" s="1"/>
  <c r="T28"/>
  <c r="F28"/>
  <c r="AG27"/>
  <c r="AG30" s="1"/>
  <c r="Z27"/>
  <c r="Z30" s="1"/>
  <c r="V27"/>
  <c r="R27"/>
  <c r="R30" s="1"/>
  <c r="O27"/>
  <c r="S27" s="1"/>
  <c r="S30" s="1"/>
  <c r="F27"/>
  <c r="K27" s="1"/>
  <c r="AF26"/>
  <c r="AE26"/>
  <c r="AD26"/>
  <c r="AC26"/>
  <c r="AB26"/>
  <c r="AA26"/>
  <c r="Y26"/>
  <c r="X26"/>
  <c r="W26"/>
  <c r="U26"/>
  <c r="T26"/>
  <c r="Q26"/>
  <c r="P26"/>
  <c r="N26"/>
  <c r="M26"/>
  <c r="L26"/>
  <c r="J26"/>
  <c r="I26"/>
  <c r="H26"/>
  <c r="G26"/>
  <c r="F26"/>
  <c r="E26"/>
  <c r="D26"/>
  <c r="C26"/>
  <c r="Z25"/>
  <c r="AG25" s="1"/>
  <c r="V25"/>
  <c r="R25"/>
  <c r="O25"/>
  <c r="S25" s="1"/>
  <c r="K25"/>
  <c r="F25"/>
  <c r="Z24"/>
  <c r="Z26" s="1"/>
  <c r="V24"/>
  <c r="V26" s="1"/>
  <c r="R24"/>
  <c r="R26" s="1"/>
  <c r="O24"/>
  <c r="O26" s="1"/>
  <c r="K24"/>
  <c r="K26" s="1"/>
  <c r="F24"/>
  <c r="AF23"/>
  <c r="AF64" s="1"/>
  <c r="AE23"/>
  <c r="AE64" s="1"/>
  <c r="AD23"/>
  <c r="AD64" s="1"/>
  <c r="AC23"/>
  <c r="AC64" s="1"/>
  <c r="AB23"/>
  <c r="AB64" s="1"/>
  <c r="AA23"/>
  <c r="AA64" s="1"/>
  <c r="Y23"/>
  <c r="Y64" s="1"/>
  <c r="X23"/>
  <c r="X64" s="1"/>
  <c r="W23"/>
  <c r="W64" s="1"/>
  <c r="U23"/>
  <c r="U64" s="1"/>
  <c r="T23"/>
  <c r="T64" s="1"/>
  <c r="Q23"/>
  <c r="Q64" s="1"/>
  <c r="P23"/>
  <c r="P64" s="1"/>
  <c r="N23"/>
  <c r="N64" s="1"/>
  <c r="M23"/>
  <c r="M64" s="1"/>
  <c r="L23"/>
  <c r="L64" s="1"/>
  <c r="J23"/>
  <c r="J64" s="1"/>
  <c r="I23"/>
  <c r="I64" s="1"/>
  <c r="H23"/>
  <c r="H64" s="1"/>
  <c r="G23"/>
  <c r="E23"/>
  <c r="E64" s="1"/>
  <c r="D23"/>
  <c r="D64" s="1"/>
  <c r="C23"/>
  <c r="C64" s="1"/>
  <c r="Z22"/>
  <c r="AG22" s="1"/>
  <c r="O22"/>
  <c r="F22"/>
  <c r="Z21"/>
  <c r="AG21" s="1"/>
  <c r="O21"/>
  <c r="F21"/>
  <c r="Z20"/>
  <c r="AG20" s="1"/>
  <c r="V20"/>
  <c r="S20"/>
  <c r="R20"/>
  <c r="O20"/>
  <c r="K20"/>
  <c r="F20"/>
  <c r="Z19"/>
  <c r="AG19" s="1"/>
  <c r="V19"/>
  <c r="O19"/>
  <c r="F19"/>
  <c r="Z18"/>
  <c r="AG18" s="1"/>
  <c r="V18"/>
  <c r="R18"/>
  <c r="O18"/>
  <c r="S18" s="1"/>
  <c r="K18"/>
  <c r="F18"/>
  <c r="Z17"/>
  <c r="AG17" s="1"/>
  <c r="V17"/>
  <c r="V23" s="1"/>
  <c r="R17"/>
  <c r="R23" s="1"/>
  <c r="R64" s="1"/>
  <c r="O17"/>
  <c r="S17" s="1"/>
  <c r="S23" s="1"/>
  <c r="K17"/>
  <c r="K23" s="1"/>
  <c r="K64" s="1"/>
  <c r="F17"/>
  <c r="F23" s="1"/>
  <c r="F64" s="1"/>
  <c r="AF16"/>
  <c r="AE16"/>
  <c r="AE31" s="1"/>
  <c r="AD16"/>
  <c r="AD31" s="1"/>
  <c r="AC16"/>
  <c r="AC31" s="1"/>
  <c r="AB16"/>
  <c r="AA16"/>
  <c r="AA31" s="1"/>
  <c r="Y16"/>
  <c r="Y31" s="1"/>
  <c r="X16"/>
  <c r="W16"/>
  <c r="W31" s="1"/>
  <c r="U16"/>
  <c r="U65" s="1"/>
  <c r="T16"/>
  <c r="Q16"/>
  <c r="Q31" s="1"/>
  <c r="P16"/>
  <c r="N16"/>
  <c r="N31" s="1"/>
  <c r="M16"/>
  <c r="M31" s="1"/>
  <c r="L16"/>
  <c r="J16"/>
  <c r="J31" s="1"/>
  <c r="I16"/>
  <c r="I31" s="1"/>
  <c r="I65" s="1"/>
  <c r="H16"/>
  <c r="G16"/>
  <c r="G31" s="1"/>
  <c r="E16"/>
  <c r="E31" s="1"/>
  <c r="D16"/>
  <c r="C16"/>
  <c r="C31" s="1"/>
  <c r="Z15"/>
  <c r="AG15" s="1"/>
  <c r="V15"/>
  <c r="O15"/>
  <c r="O16" s="1"/>
  <c r="F15"/>
  <c r="K15" s="1"/>
  <c r="AG14"/>
  <c r="Z14"/>
  <c r="V14"/>
  <c r="O14"/>
  <c r="K14"/>
  <c r="F14"/>
  <c r="Z13"/>
  <c r="AG13" s="1"/>
  <c r="V13"/>
  <c r="S13"/>
  <c r="R13"/>
  <c r="O13"/>
  <c r="K13"/>
  <c r="F13"/>
  <c r="Z12"/>
  <c r="AG12" s="1"/>
  <c r="V12"/>
  <c r="S12"/>
  <c r="R12"/>
  <c r="O12"/>
  <c r="K12"/>
  <c r="F12"/>
  <c r="Z11"/>
  <c r="AG11" s="1"/>
  <c r="V11"/>
  <c r="S11"/>
  <c r="R11"/>
  <c r="O11"/>
  <c r="K11"/>
  <c r="F11"/>
  <c r="Z10"/>
  <c r="AG10" s="1"/>
  <c r="V10"/>
  <c r="S10"/>
  <c r="R10"/>
  <c r="O10"/>
  <c r="K10"/>
  <c r="F10"/>
  <c r="Z9"/>
  <c r="AG9" s="1"/>
  <c r="V9"/>
  <c r="S9"/>
  <c r="R9"/>
  <c r="O9"/>
  <c r="K9"/>
  <c r="F9"/>
  <c r="Z8"/>
  <c r="AG8" s="1"/>
  <c r="V8"/>
  <c r="S8"/>
  <c r="R8"/>
  <c r="O8"/>
  <c r="K8"/>
  <c r="F8"/>
  <c r="Z7"/>
  <c r="Z16" s="1"/>
  <c r="V7"/>
  <c r="S7"/>
  <c r="S16" s="1"/>
  <c r="R7"/>
  <c r="R16" s="1"/>
  <c r="O7"/>
  <c r="K7"/>
  <c r="K16" s="1"/>
  <c r="F7"/>
  <c r="F16" s="1"/>
  <c r="M65" l="1"/>
  <c r="Y65"/>
  <c r="D63"/>
  <c r="T63"/>
  <c r="L63"/>
  <c r="Q65"/>
  <c r="X63"/>
  <c r="AC65"/>
  <c r="H63"/>
  <c r="E65"/>
  <c r="P63"/>
  <c r="AB63"/>
  <c r="AF63"/>
  <c r="G64"/>
  <c r="F63"/>
  <c r="O63"/>
  <c r="R31"/>
  <c r="R65" s="1"/>
  <c r="R63"/>
  <c r="Z63"/>
  <c r="S64"/>
  <c r="AG23"/>
  <c r="AG64" s="1"/>
  <c r="V64"/>
  <c r="K30"/>
  <c r="V56"/>
  <c r="S47"/>
  <c r="AG51"/>
  <c r="AG56" s="1"/>
  <c r="K55"/>
  <c r="K31"/>
  <c r="K63"/>
  <c r="V31"/>
  <c r="V63"/>
  <c r="D31"/>
  <c r="D65" s="1"/>
  <c r="L31"/>
  <c r="L65" s="1"/>
  <c r="T31"/>
  <c r="T65" s="1"/>
  <c r="AB31"/>
  <c r="AB65" s="1"/>
  <c r="AF31"/>
  <c r="AF65" s="1"/>
  <c r="Z51"/>
  <c r="G56"/>
  <c r="G65" s="1"/>
  <c r="W56"/>
  <c r="W65" s="1"/>
  <c r="AE56"/>
  <c r="AE65" s="1"/>
  <c r="O23"/>
  <c r="O64" s="1"/>
  <c r="F30"/>
  <c r="F31" s="1"/>
  <c r="J56"/>
  <c r="J65" s="1"/>
  <c r="N56"/>
  <c r="N65" s="1"/>
  <c r="AD56"/>
  <c r="AD65" s="1"/>
  <c r="AG7"/>
  <c r="AG16" s="1"/>
  <c r="Z23"/>
  <c r="S24"/>
  <c r="S26" s="1"/>
  <c r="S31" s="1"/>
  <c r="S65" s="1"/>
  <c r="S39"/>
  <c r="S56" s="1"/>
  <c r="E63"/>
  <c r="I63"/>
  <c r="M63"/>
  <c r="Q63"/>
  <c r="U63"/>
  <c r="Y63"/>
  <c r="AC63"/>
  <c r="H31"/>
  <c r="H65" s="1"/>
  <c r="P31"/>
  <c r="P65" s="1"/>
  <c r="X31"/>
  <c r="X65" s="1"/>
  <c r="Z47"/>
  <c r="F51"/>
  <c r="F56" s="1"/>
  <c r="Z55"/>
  <c r="AG55" s="1"/>
  <c r="C56"/>
  <c r="AA56"/>
  <c r="AA65" s="1"/>
  <c r="AG24"/>
  <c r="AG26" s="1"/>
  <c r="F65" l="1"/>
  <c r="AG31"/>
  <c r="AG65" s="1"/>
  <c r="AG63"/>
  <c r="Z56"/>
  <c r="V65"/>
  <c r="K56"/>
  <c r="K65" s="1"/>
  <c r="Z64"/>
  <c r="S63"/>
  <c r="Z31"/>
  <c r="O31"/>
  <c r="O65" s="1"/>
  <c r="Z65" l="1"/>
</calcChain>
</file>

<file path=xl/sharedStrings.xml><?xml version="1.0" encoding="utf-8"?>
<sst xmlns="http://schemas.openxmlformats.org/spreadsheetml/2006/main" count="174" uniqueCount="83">
  <si>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</si>
  <si>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</si>
  <si>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</si>
  <si>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</si>
  <si>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</si>
  <si>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</si>
  <si>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</si>
  <si>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</si>
  <si>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</si>
  <si>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</si>
  <si>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</si>
  <si>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</si>
  <si>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</si>
  <si>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</si>
  <si>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</si>
  <si>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</si>
  <si>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</si>
  <si>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</si>
  <si>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</si>
  <si>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</si>
  <si>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</si>
  <si>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</si>
  <si>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</si>
  <si>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</si>
  <si>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</si>
  <si>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</si>
  <si>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</si>
  <si>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</si>
  <si>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</si>
  <si>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</si>
  <si>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</si>
  <si>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</si>
  <si>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</si>
  <si>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</si>
  <si>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</si>
  <si>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</si>
  <si>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</si>
  <si>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</si>
  <si>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</si>
  <si>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</si>
  <si>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</si>
  <si>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</si>
  <si>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</si>
  <si>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</si>
  <si>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</si>
  <si>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</si>
  <si>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</si>
  <si>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</si>
  <si>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</si>
  <si>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</si>
  <si>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</si>
  <si>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</si>
  <si>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</si>
  <si>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</si>
  <si>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</si>
  <si>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</si>
  <si>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</si>
  <si>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</si>
  <si>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</si>
  <si>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</si>
  <si>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</si>
  <si>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</si>
  <si>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</si>
  <si>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</si>
  <si>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</si>
  <si>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</si>
  <si>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</si>
  <si>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</si>
  <si>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</si>
  <si>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</si>
  <si>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</si>
  <si>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</si>
  <si>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</si>
  <si>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</si>
  <si>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</si>
  <si>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</si>
  <si>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</si>
  <si>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</si>
  <si>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</si>
  <si>
    <t>04.05.2018</t>
  </si>
  <si>
    <t>25.05.2018</t>
  </si>
  <si>
    <t>23.04.2018</t>
  </si>
  <si>
    <t>Trim II 2018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</si>
</sst>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186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8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" fontId="3" fillId="6" borderId="35" xfId="0" applyNumberFormat="1" applyFont="1" applyFill="1" applyBorder="1" applyAlignment="1">
      <alignment horizontal="right" vertical="center" shrinkToFit="1"/>
    </xf>
    <xf numFmtId="4" fontId="8" fillId="5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3" fillId="3" borderId="35" xfId="0" applyNumberFormat="1" applyFont="1" applyFill="1" applyBorder="1" applyAlignment="1">
      <alignment horizontal="right" vertical="center" shrinkToFit="1"/>
    </xf>
    <xf numFmtId="4" fontId="3" fillId="3" borderId="41" xfId="0" applyNumberFormat="1" applyFont="1" applyFill="1" applyBorder="1" applyAlignment="1">
      <alignment horizontal="right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" fontId="3" fillId="3" borderId="45" xfId="0" applyNumberFormat="1" applyFont="1" applyFill="1" applyBorder="1" applyAlignment="1">
      <alignment horizontal="right" vertical="center" shrinkToFit="1"/>
    </xf>
    <xf numFmtId="4" fontId="3" fillId="3" borderId="21" xfId="0" applyNumberFormat="1" applyFont="1" applyFill="1" applyBorder="1" applyAlignment="1">
      <alignment horizontal="right" vertical="center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" fontId="3" fillId="3" borderId="50" xfId="0" applyNumberFormat="1" applyFont="1" applyFill="1" applyBorder="1" applyAlignment="1">
      <alignment horizontal="right" vertical="center" shrinkToFit="1"/>
    </xf>
    <xf numFmtId="4" fontId="3" fillId="3" borderId="51" xfId="0" applyNumberFormat="1" applyFont="1" applyFill="1" applyBorder="1" applyAlignment="1">
      <alignment horizontal="right" vertical="center" shrinkToFit="1"/>
    </xf>
    <xf numFmtId="4" fontId="3" fillId="3" borderId="36" xfId="0" applyNumberFormat="1" applyFont="1" applyFill="1" applyBorder="1" applyAlignment="1">
      <alignment horizontal="right" vertical="center" shrinkToFit="1"/>
    </xf>
    <xf numFmtId="4" fontId="3" fillId="6" borderId="50" xfId="0" applyNumberFormat="1" applyFont="1" applyFill="1" applyBorder="1" applyAlignment="1">
      <alignment horizontal="right" vertical="center" shrinkToFit="1"/>
    </xf>
    <xf numFmtId="49" fontId="13" fillId="3" borderId="30" xfId="0" applyNumberFormat="1" applyFont="1" applyFill="1" applyBorder="1" applyAlignment="1">
      <alignment horizontal="left" vertical="center" wrapText="1"/>
    </xf>
    <xf numFmtId="4" fontId="8" fillId="5" borderId="3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8" xfId="0" applyNumberFormat="1" applyFont="1" applyFill="1" applyBorder="1" applyAlignment="1">
      <alignment horizontal="right" vertical="center" shrinkToFit="1"/>
    </xf>
    <xf numFmtId="0" fontId="11" fillId="5" borderId="34" xfId="1" applyFont="1" applyFill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 wrapText="1" shrinkToFit="1"/>
    </xf>
    <xf numFmtId="4" fontId="8" fillId="5" borderId="25" xfId="0" applyNumberFormat="1" applyFont="1" applyFill="1" applyBorder="1" applyAlignment="1">
      <alignment horizontal="center" vertical="center" wrapText="1" shrinkToFit="1"/>
    </xf>
    <xf numFmtId="49" fontId="13" fillId="3" borderId="24" xfId="0" applyNumberFormat="1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right" vertical="center" shrinkToFit="1"/>
    </xf>
    <xf numFmtId="0" fontId="9" fillId="5" borderId="33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right" vertical="center" shrinkToFit="1"/>
    </xf>
    <xf numFmtId="4" fontId="13" fillId="6" borderId="23" xfId="0" applyNumberFormat="1" applyFont="1" applyFill="1" applyBorder="1" applyAlignment="1">
      <alignment horizontal="right" vertical="center" shrinkToFit="1"/>
    </xf>
    <xf numFmtId="4" fontId="3" fillId="6" borderId="51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4" fontId="13" fillId="6" borderId="51" xfId="0" applyNumberFormat="1" applyFont="1" applyFill="1" applyBorder="1" applyAlignment="1">
      <alignment horizontal="right" vertical="center" shrinkToFit="1"/>
    </xf>
    <xf numFmtId="0" fontId="10" fillId="5" borderId="25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right" vertical="center" shrinkToFit="1"/>
    </xf>
    <xf numFmtId="4" fontId="13" fillId="6" borderId="8" xfId="0" applyNumberFormat="1" applyFont="1" applyFill="1" applyBorder="1" applyAlignment="1">
      <alignment horizontal="right" vertical="center" shrinkToFit="1"/>
    </xf>
    <xf numFmtId="4" fontId="13" fillId="6" borderId="22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13" fillId="6" borderId="2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5" xfId="0" applyNumberFormat="1" applyFont="1" applyFill="1" applyBorder="1" applyAlignment="1">
      <alignment horizontal="right" vertical="center" shrinkToFit="1"/>
    </xf>
    <xf numFmtId="4" fontId="13" fillId="6" borderId="46" xfId="0" applyNumberFormat="1" applyFont="1" applyFill="1" applyBorder="1" applyAlignment="1">
      <alignment horizontal="right" vertical="center" shrinkToFit="1"/>
    </xf>
    <xf numFmtId="4" fontId="3" fillId="3" borderId="7" xfId="0" applyNumberFormat="1" applyFont="1" applyFill="1" applyBorder="1" applyAlignment="1">
      <alignment horizontal="right" vertical="center" shrinkToFit="1"/>
    </xf>
    <xf numFmtId="4" fontId="3" fillId="3" borderId="8" xfId="0" applyNumberFormat="1" applyFont="1" applyFill="1" applyBorder="1" applyAlignment="1">
      <alignment horizontal="right" vertical="center" shrinkToFit="1"/>
    </xf>
    <xf numFmtId="4" fontId="3" fillId="3" borderId="22" xfId="0" applyNumberFormat="1" applyFont="1" applyFill="1" applyBorder="1" applyAlignment="1">
      <alignment horizontal="right" vertical="center" shrinkToFit="1"/>
    </xf>
    <xf numFmtId="4" fontId="3" fillId="3" borderId="44" xfId="0" applyNumberFormat="1" applyFont="1" applyFill="1" applyBorder="1" applyAlignment="1">
      <alignment horizontal="right" vertical="center" shrinkToFit="1"/>
    </xf>
    <xf numFmtId="4" fontId="3" fillId="3" borderId="9" xfId="0" applyNumberFormat="1" applyFont="1" applyFill="1" applyBorder="1" applyAlignment="1">
      <alignment horizontal="right" vertical="center" shrinkToFit="1"/>
    </xf>
    <xf numFmtId="4" fontId="3" fillId="6" borderId="41" xfId="0" applyNumberFormat="1" applyFont="1" applyFill="1" applyBorder="1" applyAlignment="1">
      <alignment horizontal="right" vertical="center" shrinkToFit="1"/>
    </xf>
    <xf numFmtId="4" fontId="21" fillId="6" borderId="35" xfId="0" applyNumberFormat="1" applyFont="1" applyFill="1" applyBorder="1" applyAlignment="1">
      <alignment horizontal="right" vertical="center" shrinkToFit="1"/>
    </xf>
    <xf numFmtId="4" fontId="20" fillId="6" borderId="32" xfId="0" applyNumberFormat="1" applyFont="1" applyFill="1" applyBorder="1" applyAlignment="1">
      <alignment horizontal="right" vertical="center" shrinkToFit="1"/>
    </xf>
    <xf numFmtId="4" fontId="20" fillId="6" borderId="38" xfId="0" applyNumberFormat="1" applyFont="1" applyFill="1" applyBorder="1" applyAlignment="1">
      <alignment horizontal="right" vertical="center" shrinkToFit="1"/>
    </xf>
    <xf numFmtId="4" fontId="20" fillId="6" borderId="27" xfId="0" applyNumberFormat="1" applyFont="1" applyFill="1" applyBorder="1" applyAlignment="1">
      <alignment horizontal="right" vertical="center" shrinkToFit="1"/>
    </xf>
    <xf numFmtId="4" fontId="13" fillId="6" borderId="52" xfId="0" applyNumberFormat="1" applyFont="1" applyFill="1" applyBorder="1" applyAlignment="1">
      <alignment horizontal="right" vertical="center" shrinkToFit="1"/>
    </xf>
    <xf numFmtId="4" fontId="13" fillId="6" borderId="53" xfId="0" applyNumberFormat="1" applyFont="1" applyFill="1" applyBorder="1" applyAlignment="1">
      <alignment horizontal="right" vertical="center" shrinkToFit="1"/>
    </xf>
    <xf numFmtId="4" fontId="13" fillId="6" borderId="54" xfId="0" applyNumberFormat="1" applyFont="1" applyFill="1" applyBorder="1" applyAlignment="1">
      <alignment horizontal="right" vertical="center" shrinkToFit="1"/>
    </xf>
    <xf numFmtId="4" fontId="13" fillId="6" borderId="37" xfId="0" applyNumberFormat="1" applyFont="1" applyFill="1" applyBorder="1" applyAlignment="1">
      <alignment horizontal="right" vertical="center" shrinkToFit="1"/>
    </xf>
    <xf numFmtId="4" fontId="6" fillId="4" borderId="32" xfId="0" applyNumberFormat="1" applyFont="1" applyFill="1" applyBorder="1" applyAlignment="1">
      <alignment horizontal="center" vertical="center" wrapText="1" shrinkToFit="1"/>
    </xf>
    <xf numFmtId="0" fontId="9" fillId="5" borderId="47" xfId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49" fontId="13" fillId="3" borderId="56" xfId="0" applyNumberFormat="1" applyFont="1" applyFill="1" applyBorder="1" applyAlignment="1">
      <alignment horizontal="left" vertical="center" wrapText="1"/>
    </xf>
    <xf numFmtId="49" fontId="13" fillId="3" borderId="57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center" vertical="center" shrinkToFit="1"/>
    </xf>
    <xf numFmtId="49" fontId="13" fillId="3" borderId="55" xfId="0" applyNumberFormat="1" applyFont="1" applyFill="1" applyBorder="1" applyAlignment="1">
      <alignment horizontal="left" vertical="center" wrapText="1"/>
    </xf>
    <xf numFmtId="4" fontId="13" fillId="6" borderId="59" xfId="0" applyNumberFormat="1" applyFont="1" applyFill="1" applyBorder="1" applyAlignment="1">
      <alignment horizontal="right" vertical="center" shrinkToFi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13" fillId="6" borderId="30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1" xfId="0" applyNumberFormat="1" applyFont="1" applyFill="1" applyBorder="1" applyAlignment="1">
      <alignment horizontal="right" vertical="center" shrinkToFit="1"/>
    </xf>
    <xf numFmtId="0" fontId="3" fillId="3" borderId="10" xfId="0" applyFont="1" applyFill="1" applyBorder="1" applyAlignment="1">
      <alignment horizontal="center" vertical="center" wrapText="1"/>
    </xf>
    <xf numFmtId="0" fontId="9" fillId="5" borderId="38" xfId="1" applyFont="1" applyFill="1" applyBorder="1" applyAlignment="1">
      <alignment horizontal="center" vertical="center" wrapText="1"/>
    </xf>
    <xf numFmtId="0" fontId="10" fillId="5" borderId="38" xfId="1" applyFont="1" applyFill="1" applyBorder="1" applyAlignment="1">
      <alignment horizontal="center" vertical="center" wrapText="1"/>
    </xf>
    <xf numFmtId="0" fontId="22" fillId="5" borderId="38" xfId="1" applyFont="1" applyFill="1" applyBorder="1" applyAlignment="1">
      <alignment horizontal="center" vertical="center" wrapText="1"/>
    </xf>
    <xf numFmtId="4" fontId="8" fillId="5" borderId="38" xfId="0" applyNumberFormat="1" applyFont="1" applyFill="1" applyBorder="1" applyAlignment="1">
      <alignment horizontal="center" vertical="center"/>
    </xf>
    <xf numFmtId="4" fontId="8" fillId="5" borderId="38" xfId="0" applyNumberFormat="1" applyFont="1" applyFill="1" applyBorder="1" applyAlignment="1">
      <alignment horizontal="center" vertical="center" wrapText="1" shrinkToFit="1"/>
    </xf>
    <xf numFmtId="4" fontId="8" fillId="5" borderId="38" xfId="0" applyNumberFormat="1" applyFont="1" applyFill="1" applyBorder="1" applyAlignment="1">
      <alignment horizontal="center" vertical="center" wrapText="1"/>
    </xf>
    <xf numFmtId="0" fontId="11" fillId="5" borderId="38" xfId="1" applyFont="1" applyFill="1" applyBorder="1" applyAlignment="1">
      <alignment horizontal="center" vertical="center" wrapText="1"/>
    </xf>
    <xf numFmtId="0" fontId="9" fillId="5" borderId="54" xfId="1" applyFont="1" applyFill="1" applyBorder="1" applyAlignment="1">
      <alignment horizontal="center" vertical="center" wrapText="1"/>
    </xf>
    <xf numFmtId="49" fontId="13" fillId="3" borderId="29" xfId="0" applyNumberFormat="1" applyFont="1" applyFill="1" applyBorder="1" applyAlignment="1">
      <alignment horizontal="left" vertical="center" wrapText="1"/>
    </xf>
    <xf numFmtId="49" fontId="9" fillId="3" borderId="30" xfId="0" applyNumberFormat="1" applyFont="1" applyFill="1" applyBorder="1" applyAlignment="1">
      <alignment horizontal="left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4" fontId="13" fillId="6" borderId="36" xfId="0" applyNumberFormat="1" applyFont="1" applyFill="1" applyBorder="1" applyAlignment="1">
      <alignment horizontal="right" vertical="center" shrinkToFit="1"/>
    </xf>
    <xf numFmtId="4" fontId="6" fillId="4" borderId="32" xfId="0" applyNumberFormat="1" applyFont="1" applyFill="1" applyBorder="1" applyAlignment="1">
      <alignment horizontal="center" vertical="center" wrapText="1"/>
    </xf>
    <xf numFmtId="4" fontId="20" fillId="6" borderId="28" xfId="0" applyNumberFormat="1" applyFont="1" applyFill="1" applyBorder="1" applyAlignment="1">
      <alignment horizontal="right" vertical="center" shrinkToFit="1"/>
    </xf>
    <xf numFmtId="4" fontId="20" fillId="6" borderId="31" xfId="0" applyNumberFormat="1" applyFont="1" applyFill="1" applyBorder="1" applyAlignment="1">
      <alignment horizontal="right" vertical="center" shrinkToFit="1"/>
    </xf>
    <xf numFmtId="4" fontId="20" fillId="6" borderId="39" xfId="0" applyNumberFormat="1" applyFont="1" applyFill="1" applyBorder="1" applyAlignment="1">
      <alignment horizontal="right" vertical="center" shrinkToFit="1"/>
    </xf>
    <xf numFmtId="4" fontId="20" fillId="6" borderId="43" xfId="0" applyNumberFormat="1" applyFont="1" applyFill="1" applyBorder="1" applyAlignment="1">
      <alignment horizontal="right" vertical="center" shrinkToFi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6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25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3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33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4" fontId="6" fillId="4" borderId="49" xfId="0" applyNumberFormat="1" applyFont="1" applyFill="1" applyBorder="1" applyAlignment="1">
      <alignment horizontal="center" vertical="center" wrapText="1"/>
    </xf>
    <xf numFmtId="4" fontId="6" fillId="4" borderId="48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25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4" fontId="6" fillId="4" borderId="32" xfId="0" applyNumberFormat="1" applyFont="1" applyFill="1" applyBorder="1" applyAlignment="1">
      <alignment horizontal="center" vertical="center" wrapText="1"/>
    </xf>
    <xf numFmtId="4" fontId="6" fillId="4" borderId="25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" fontId="3" fillId="7" borderId="53" xfId="0" applyNumberFormat="1" applyFont="1" applyFill="1" applyBorder="1" applyAlignment="1">
      <alignment horizontal="center" vertical="center"/>
    </xf>
    <xf numFmtId="4" fontId="3" fillId="7" borderId="32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4" fontId="6" fillId="4" borderId="39" xfId="0" applyNumberFormat="1" applyFont="1" applyFill="1" applyBorder="1" applyAlignment="1">
      <alignment horizontal="center" vertical="center" wrapText="1"/>
    </xf>
    <xf numFmtId="4" fontId="7" fillId="3" borderId="38" xfId="0" applyNumberFormat="1" applyFont="1" applyFill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vertical="center" wrapText="1"/>
    </xf>
    <xf numFmtId="4" fontId="3" fillId="4" borderId="53" xfId="0" applyNumberFormat="1" applyFont="1" applyFill="1" applyBorder="1" applyAlignment="1">
      <alignment horizontal="center" vertical="center"/>
    </xf>
    <xf numFmtId="0" fontId="7" fillId="3" borderId="38" xfId="1" applyFont="1" applyFill="1" applyBorder="1" applyAlignment="1">
      <alignment horizontal="center" vertical="center" wrapText="1"/>
    </xf>
    <xf numFmtId="0" fontId="19" fillId="3" borderId="38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2"/>
  <sheetViews>
    <sheetView tabSelected="1" topLeftCell="A13" zoomScaleNormal="100" workbookViewId="0">
      <pane xSplit="2" topLeftCell="M1" activePane="topRight" state="frozen"/>
      <selection pane="topRight" activeCell="R32" sqref="R32"/>
    </sheetView>
  </sheetViews>
  <sheetFormatPr defaultColWidth="1.28515625" defaultRowHeight="12" customHeight="1"/>
  <cols>
    <col min="1" max="1" width="1.28515625" style="7" customWidth="1"/>
    <col min="2" max="2" width="17.140625" style="7" customWidth="1"/>
    <col min="3" max="3" width="9.7109375" style="7" customWidth="1"/>
    <col min="4" max="4" width="13.140625" style="7" customWidth="1"/>
    <col min="5" max="6" width="11.85546875" style="7" customWidth="1"/>
    <col min="7" max="7" width="13.7109375" style="7" customWidth="1"/>
    <col min="8" max="8" width="13.5703125" style="7" customWidth="1"/>
    <col min="9" max="9" width="11.85546875" style="7" customWidth="1"/>
    <col min="10" max="10" width="12.5703125" style="7" customWidth="1"/>
    <col min="11" max="11" width="11.7109375" style="7" customWidth="1"/>
    <col min="12" max="17" width="17.140625" style="7" customWidth="1"/>
    <col min="18" max="18" width="10.140625" style="7" customWidth="1"/>
    <col min="19" max="19" width="11.7109375" style="7" customWidth="1"/>
    <col min="20" max="20" width="14.85546875" style="7" customWidth="1"/>
    <col min="21" max="21" width="19.85546875" style="7" customWidth="1"/>
    <col min="22" max="22" width="11.7109375" style="7" customWidth="1"/>
    <col min="23" max="23" width="17.140625" style="7" customWidth="1"/>
    <col min="24" max="24" width="12.140625" style="7" customWidth="1"/>
    <col min="25" max="25" width="17.140625" style="7" customWidth="1"/>
    <col min="26" max="26" width="9.7109375" style="7" customWidth="1"/>
    <col min="27" max="27" width="17.140625" style="7" customWidth="1"/>
    <col min="28" max="28" width="9.7109375" style="7" customWidth="1"/>
    <col min="29" max="30" width="17.140625" style="7" customWidth="1"/>
    <col min="31" max="32" width="9.7109375" style="7" customWidth="1"/>
    <col min="33" max="33" width="11.7109375" style="7" customWidth="1"/>
    <col min="34" max="34" width="9.85546875" style="9" customWidth="1"/>
    <col min="35" max="16384" width="1.28515625" style="7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3"/>
    </row>
    <row r="2" spans="1:34" s="4" customFormat="1" ht="18">
      <c r="A2" s="3"/>
      <c r="B2" s="163" t="s">
        <v>49</v>
      </c>
      <c r="C2" s="166" t="s">
        <v>72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8"/>
      <c r="AH2" s="41"/>
    </row>
    <row r="3" spans="1:34" s="4" customFormat="1" ht="10.5" customHeight="1">
      <c r="A3" s="3"/>
      <c r="B3" s="164"/>
      <c r="C3" s="182" t="s">
        <v>0</v>
      </c>
      <c r="D3" s="171"/>
      <c r="E3" s="171"/>
      <c r="F3" s="171"/>
      <c r="G3" s="171"/>
      <c r="H3" s="171"/>
      <c r="I3" s="171"/>
      <c r="J3" s="171"/>
      <c r="K3" s="171"/>
      <c r="L3" s="171" t="s">
        <v>27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2"/>
      <c r="AH3" s="41"/>
    </row>
    <row r="4" spans="1:34" s="2" customFormat="1" ht="33.75" customHeight="1">
      <c r="A4" s="1"/>
      <c r="B4" s="164"/>
      <c r="C4" s="182"/>
      <c r="D4" s="171"/>
      <c r="E4" s="171"/>
      <c r="F4" s="171"/>
      <c r="G4" s="171"/>
      <c r="H4" s="171"/>
      <c r="I4" s="171"/>
      <c r="J4" s="171"/>
      <c r="K4" s="171"/>
      <c r="L4" s="171" t="s">
        <v>28</v>
      </c>
      <c r="M4" s="171"/>
      <c r="N4" s="171"/>
      <c r="O4" s="171"/>
      <c r="P4" s="171"/>
      <c r="Q4" s="171"/>
      <c r="R4" s="171"/>
      <c r="S4" s="171"/>
      <c r="T4" s="173" t="s">
        <v>29</v>
      </c>
      <c r="U4" s="173"/>
      <c r="V4" s="173"/>
      <c r="W4" s="114" t="s">
        <v>30</v>
      </c>
      <c r="X4" s="171" t="s">
        <v>31</v>
      </c>
      <c r="Y4" s="171"/>
      <c r="Z4" s="171"/>
      <c r="AA4" s="171"/>
      <c r="AB4" s="171"/>
      <c r="AC4" s="171"/>
      <c r="AD4" s="171"/>
      <c r="AE4" s="171"/>
      <c r="AF4" s="171"/>
      <c r="AG4" s="172"/>
      <c r="AH4" s="42"/>
    </row>
    <row r="5" spans="1:34" s="2" customFormat="1" ht="12" customHeight="1">
      <c r="A5" s="1"/>
      <c r="B5" s="164"/>
      <c r="C5" s="174" t="s">
        <v>4</v>
      </c>
      <c r="D5" s="175"/>
      <c r="E5" s="175"/>
      <c r="F5" s="175"/>
      <c r="G5" s="175" t="s">
        <v>51</v>
      </c>
      <c r="H5" s="176" t="s">
        <v>38</v>
      </c>
      <c r="I5" s="175" t="s">
        <v>52</v>
      </c>
      <c r="J5" s="177" t="s">
        <v>47</v>
      </c>
      <c r="K5" s="160" t="s">
        <v>32</v>
      </c>
      <c r="L5" s="175" t="s">
        <v>5</v>
      </c>
      <c r="M5" s="175"/>
      <c r="N5" s="175"/>
      <c r="O5" s="175"/>
      <c r="P5" s="175" t="s">
        <v>6</v>
      </c>
      <c r="Q5" s="175"/>
      <c r="R5" s="175"/>
      <c r="S5" s="160" t="s">
        <v>33</v>
      </c>
      <c r="T5" s="159" t="s">
        <v>7</v>
      </c>
      <c r="U5" s="159" t="s">
        <v>8</v>
      </c>
      <c r="V5" s="160" t="s">
        <v>34</v>
      </c>
      <c r="W5" s="160" t="s">
        <v>36</v>
      </c>
      <c r="X5" s="162" t="s">
        <v>37</v>
      </c>
      <c r="Y5" s="162"/>
      <c r="Z5" s="162"/>
      <c r="AA5" s="159" t="s">
        <v>43</v>
      </c>
      <c r="AB5" s="159" t="s">
        <v>44</v>
      </c>
      <c r="AC5" s="159" t="s">
        <v>45</v>
      </c>
      <c r="AD5" s="159" t="s">
        <v>40</v>
      </c>
      <c r="AE5" s="159" t="s">
        <v>42</v>
      </c>
      <c r="AF5" s="159" t="s">
        <v>41</v>
      </c>
      <c r="AG5" s="158" t="s">
        <v>35</v>
      </c>
      <c r="AH5" s="42"/>
    </row>
    <row r="6" spans="1:34" s="2" customFormat="1" ht="50.25" thickBot="1">
      <c r="A6" s="1"/>
      <c r="B6" s="165"/>
      <c r="C6" s="109" t="s">
        <v>9</v>
      </c>
      <c r="D6" s="102" t="s">
        <v>48</v>
      </c>
      <c r="E6" s="103" t="s">
        <v>46</v>
      </c>
      <c r="F6" s="104" t="s">
        <v>10</v>
      </c>
      <c r="G6" s="183"/>
      <c r="H6" s="184"/>
      <c r="I6" s="183"/>
      <c r="J6" s="185"/>
      <c r="K6" s="181"/>
      <c r="L6" s="105" t="s">
        <v>11</v>
      </c>
      <c r="M6" s="105" t="s">
        <v>12</v>
      </c>
      <c r="N6" s="105" t="s">
        <v>13</v>
      </c>
      <c r="O6" s="104" t="s">
        <v>14</v>
      </c>
      <c r="P6" s="106" t="s">
        <v>15</v>
      </c>
      <c r="Q6" s="106" t="s">
        <v>16</v>
      </c>
      <c r="R6" s="104" t="s">
        <v>17</v>
      </c>
      <c r="S6" s="181"/>
      <c r="T6" s="180"/>
      <c r="U6" s="180"/>
      <c r="V6" s="181"/>
      <c r="W6" s="181"/>
      <c r="X6" s="107" t="s">
        <v>19</v>
      </c>
      <c r="Y6" s="107" t="s">
        <v>18</v>
      </c>
      <c r="Z6" s="108" t="s">
        <v>20</v>
      </c>
      <c r="AA6" s="180"/>
      <c r="AB6" s="180"/>
      <c r="AC6" s="180"/>
      <c r="AD6" s="180"/>
      <c r="AE6" s="180"/>
      <c r="AF6" s="180"/>
      <c r="AG6" s="179"/>
      <c r="AH6" s="42"/>
    </row>
    <row r="7" spans="1:34" ht="11.25">
      <c r="A7" s="6"/>
      <c r="B7" s="91" t="s">
        <v>50</v>
      </c>
      <c r="C7" s="88">
        <v>96617630.099545687</v>
      </c>
      <c r="D7" s="16">
        <v>53758842.905308992</v>
      </c>
      <c r="E7" s="44">
        <v>1462526.9951453113</v>
      </c>
      <c r="F7" s="53">
        <f>C7+D7+E7</f>
        <v>151839000</v>
      </c>
      <c r="G7" s="88">
        <v>185103340</v>
      </c>
      <c r="H7" s="115">
        <v>0</v>
      </c>
      <c r="I7" s="53">
        <v>580140</v>
      </c>
      <c r="J7" s="53">
        <v>1336000</v>
      </c>
      <c r="K7" s="53">
        <f>F7+G7+I7+J7</f>
        <v>338858480</v>
      </c>
      <c r="L7" s="88">
        <v>11614009.305062627</v>
      </c>
      <c r="M7" s="16">
        <v>6897652.4041245701</v>
      </c>
      <c r="N7" s="44">
        <v>17237998.290812802</v>
      </c>
      <c r="O7" s="53">
        <f t="shared" ref="O7:O15" si="0">L7+M7+N7</f>
        <v>35749660</v>
      </c>
      <c r="P7" s="88">
        <v>3455800</v>
      </c>
      <c r="Q7" s="44">
        <v>210810</v>
      </c>
      <c r="R7" s="53">
        <f t="shared" ref="R7:R13" si="1">P7+Q7</f>
        <v>3666610</v>
      </c>
      <c r="S7" s="53">
        <f t="shared" ref="S7:S13" si="2">O7+R7</f>
        <v>39416270</v>
      </c>
      <c r="T7" s="88">
        <v>52019108</v>
      </c>
      <c r="U7" s="44">
        <v>9328834</v>
      </c>
      <c r="V7" s="53">
        <f t="shared" ref="V7:V15" si="3">T7+U7</f>
        <v>61347942</v>
      </c>
      <c r="W7" s="53">
        <v>2099610</v>
      </c>
      <c r="X7" s="88">
        <v>270540</v>
      </c>
      <c r="Y7" s="44">
        <v>99880</v>
      </c>
      <c r="Z7" s="53">
        <f>X7+Y7</f>
        <v>370420</v>
      </c>
      <c r="AA7" s="88">
        <v>63000</v>
      </c>
      <c r="AB7" s="16">
        <v>0</v>
      </c>
      <c r="AC7" s="16">
        <v>251280</v>
      </c>
      <c r="AD7" s="16">
        <v>3136360</v>
      </c>
      <c r="AE7" s="16">
        <v>23820</v>
      </c>
      <c r="AF7" s="44">
        <v>0</v>
      </c>
      <c r="AG7" s="53">
        <f>Z7+AA7+AB7+AC7+AD7+AE7+AF7</f>
        <v>3844880</v>
      </c>
      <c r="AH7" s="24"/>
    </row>
    <row r="8" spans="1:34" ht="11.25">
      <c r="A8" s="6"/>
      <c r="B8" s="39" t="s">
        <v>70</v>
      </c>
      <c r="C8" s="86">
        <v>0</v>
      </c>
      <c r="D8" s="19">
        <v>0</v>
      </c>
      <c r="E8" s="20">
        <v>0</v>
      </c>
      <c r="F8" s="54">
        <f t="shared" ref="F8:F15" si="4">C8+D8+E8</f>
        <v>0</v>
      </c>
      <c r="G8" s="86">
        <v>0</v>
      </c>
      <c r="H8" s="116">
        <v>0</v>
      </c>
      <c r="I8" s="54">
        <v>0</v>
      </c>
      <c r="J8" s="54">
        <v>0</v>
      </c>
      <c r="K8" s="54">
        <f t="shared" ref="K8:K20" si="5">F8+G8+I8+J8</f>
        <v>0</v>
      </c>
      <c r="L8" s="86">
        <v>5887823.354119258</v>
      </c>
      <c r="M8" s="19">
        <v>3353769.737495332</v>
      </c>
      <c r="N8" s="20">
        <v>8691516.9083854072</v>
      </c>
      <c r="O8" s="54">
        <f t="shared" si="0"/>
        <v>17933109.999999996</v>
      </c>
      <c r="P8" s="86">
        <v>212474</v>
      </c>
      <c r="Q8" s="20">
        <v>61326</v>
      </c>
      <c r="R8" s="54">
        <f t="shared" si="1"/>
        <v>273800</v>
      </c>
      <c r="S8" s="54">
        <f t="shared" si="2"/>
        <v>18206909.999999996</v>
      </c>
      <c r="T8" s="86">
        <v>9947000</v>
      </c>
      <c r="U8" s="20">
        <v>13219417</v>
      </c>
      <c r="V8" s="54">
        <f t="shared" si="3"/>
        <v>23166417</v>
      </c>
      <c r="W8" s="54">
        <v>224853</v>
      </c>
      <c r="X8" s="86">
        <v>49371</v>
      </c>
      <c r="Y8" s="20">
        <v>51406</v>
      </c>
      <c r="Z8" s="54">
        <f t="shared" ref="Z8:Z15" si="6">X8+Y8</f>
        <v>100777</v>
      </c>
      <c r="AA8" s="86">
        <v>15049</v>
      </c>
      <c r="AB8" s="19">
        <v>0</v>
      </c>
      <c r="AC8" s="19">
        <v>0</v>
      </c>
      <c r="AD8" s="19">
        <v>0</v>
      </c>
      <c r="AE8" s="19">
        <v>0</v>
      </c>
      <c r="AF8" s="20">
        <v>0</v>
      </c>
      <c r="AG8" s="54">
        <f>Z8+AA8+AB8+AC8+AD8+AE8+AF8</f>
        <v>115826</v>
      </c>
      <c r="AH8" s="24"/>
    </row>
    <row r="9" spans="1:34" ht="11.25">
      <c r="A9" s="6"/>
      <c r="B9" s="39" t="s">
        <v>71</v>
      </c>
      <c r="C9" s="86">
        <v>0</v>
      </c>
      <c r="D9" s="19">
        <v>0</v>
      </c>
      <c r="E9" s="20">
        <v>0</v>
      </c>
      <c r="F9" s="54">
        <f t="shared" si="4"/>
        <v>0</v>
      </c>
      <c r="G9" s="86">
        <v>0</v>
      </c>
      <c r="H9" s="116">
        <v>0</v>
      </c>
      <c r="I9" s="54">
        <v>0</v>
      </c>
      <c r="J9" s="54">
        <v>0</v>
      </c>
      <c r="K9" s="54">
        <f t="shared" si="5"/>
        <v>0</v>
      </c>
      <c r="L9" s="86">
        <v>0</v>
      </c>
      <c r="M9" s="19">
        <v>0</v>
      </c>
      <c r="N9" s="20">
        <v>0</v>
      </c>
      <c r="O9" s="54">
        <f t="shared" si="0"/>
        <v>0</v>
      </c>
      <c r="P9" s="86">
        <v>0</v>
      </c>
      <c r="Q9" s="20">
        <v>0</v>
      </c>
      <c r="R9" s="54">
        <f t="shared" si="1"/>
        <v>0</v>
      </c>
      <c r="S9" s="54">
        <f t="shared" si="2"/>
        <v>0</v>
      </c>
      <c r="T9" s="86">
        <v>0</v>
      </c>
      <c r="U9" s="20">
        <v>0</v>
      </c>
      <c r="V9" s="54">
        <f t="shared" si="3"/>
        <v>0</v>
      </c>
      <c r="W9" s="54">
        <v>0</v>
      </c>
      <c r="X9" s="86">
        <v>0</v>
      </c>
      <c r="Y9" s="20">
        <v>0</v>
      </c>
      <c r="Z9" s="54">
        <f t="shared" si="6"/>
        <v>0</v>
      </c>
      <c r="AA9" s="86">
        <v>0</v>
      </c>
      <c r="AB9" s="19">
        <v>241560</v>
      </c>
      <c r="AC9" s="19">
        <v>0</v>
      </c>
      <c r="AD9" s="19">
        <v>0</v>
      </c>
      <c r="AE9" s="19">
        <v>0</v>
      </c>
      <c r="AF9" s="20">
        <v>0</v>
      </c>
      <c r="AG9" s="54">
        <f t="shared" ref="AG9:AG15" si="7">Z9+AA9+AB9+AC9+AD9+AE9+AF9</f>
        <v>241560</v>
      </c>
      <c r="AH9" s="24"/>
    </row>
    <row r="10" spans="1:34" ht="11.25">
      <c r="A10" s="6"/>
      <c r="B10" s="111" t="s">
        <v>77</v>
      </c>
      <c r="C10" s="86">
        <v>0</v>
      </c>
      <c r="D10" s="19">
        <v>0</v>
      </c>
      <c r="E10" s="20">
        <v>0</v>
      </c>
      <c r="F10" s="54">
        <f t="shared" si="4"/>
        <v>0</v>
      </c>
      <c r="G10" s="86">
        <v>83496600</v>
      </c>
      <c r="H10" s="116">
        <v>0</v>
      </c>
      <c r="I10" s="54">
        <v>0</v>
      </c>
      <c r="J10" s="54">
        <v>0</v>
      </c>
      <c r="K10" s="54">
        <f t="shared" si="5"/>
        <v>83496600</v>
      </c>
      <c r="L10" s="86">
        <v>0</v>
      </c>
      <c r="M10" s="19">
        <v>0</v>
      </c>
      <c r="N10" s="20">
        <v>0</v>
      </c>
      <c r="O10" s="54">
        <f t="shared" si="0"/>
        <v>0</v>
      </c>
      <c r="P10" s="86">
        <v>0</v>
      </c>
      <c r="Q10" s="20">
        <v>0</v>
      </c>
      <c r="R10" s="54">
        <f t="shared" si="1"/>
        <v>0</v>
      </c>
      <c r="S10" s="54">
        <f t="shared" si="2"/>
        <v>0</v>
      </c>
      <c r="T10" s="86">
        <v>0</v>
      </c>
      <c r="U10" s="20">
        <v>0</v>
      </c>
      <c r="V10" s="54">
        <f t="shared" si="3"/>
        <v>0</v>
      </c>
      <c r="W10" s="54">
        <v>0</v>
      </c>
      <c r="X10" s="86">
        <v>0</v>
      </c>
      <c r="Y10" s="20">
        <v>0</v>
      </c>
      <c r="Z10" s="54">
        <f t="shared" si="6"/>
        <v>0</v>
      </c>
      <c r="AA10" s="86">
        <v>0</v>
      </c>
      <c r="AB10" s="19">
        <v>0</v>
      </c>
      <c r="AC10" s="19">
        <v>0</v>
      </c>
      <c r="AD10" s="19">
        <v>0</v>
      </c>
      <c r="AE10" s="19">
        <v>0</v>
      </c>
      <c r="AF10" s="20">
        <v>0</v>
      </c>
      <c r="AG10" s="54">
        <f t="shared" si="7"/>
        <v>0</v>
      </c>
      <c r="AH10" s="24"/>
    </row>
    <row r="11" spans="1:34" ht="11.25">
      <c r="A11" s="6"/>
      <c r="B11" s="39" t="s">
        <v>74</v>
      </c>
      <c r="C11" s="86">
        <v>0</v>
      </c>
      <c r="D11" s="19">
        <v>0</v>
      </c>
      <c r="E11" s="20">
        <v>0</v>
      </c>
      <c r="F11" s="54">
        <f t="shared" si="4"/>
        <v>0</v>
      </c>
      <c r="G11" s="86">
        <v>0</v>
      </c>
      <c r="H11" s="116">
        <v>0</v>
      </c>
      <c r="I11" s="54">
        <v>0</v>
      </c>
      <c r="J11" s="54">
        <v>0</v>
      </c>
      <c r="K11" s="54">
        <f t="shared" si="5"/>
        <v>0</v>
      </c>
      <c r="L11" s="86">
        <v>0</v>
      </c>
      <c r="M11" s="19">
        <v>0</v>
      </c>
      <c r="N11" s="20">
        <v>0</v>
      </c>
      <c r="O11" s="54">
        <f t="shared" si="0"/>
        <v>0</v>
      </c>
      <c r="P11" s="86">
        <v>0</v>
      </c>
      <c r="Q11" s="20">
        <v>0</v>
      </c>
      <c r="R11" s="54">
        <f t="shared" si="1"/>
        <v>0</v>
      </c>
      <c r="S11" s="54">
        <f t="shared" si="2"/>
        <v>0</v>
      </c>
      <c r="T11" s="86">
        <v>0</v>
      </c>
      <c r="U11" s="20">
        <v>0</v>
      </c>
      <c r="V11" s="54">
        <f t="shared" si="3"/>
        <v>0</v>
      </c>
      <c r="W11" s="54">
        <v>0</v>
      </c>
      <c r="X11" s="86">
        <v>0</v>
      </c>
      <c r="Y11" s="20">
        <v>0</v>
      </c>
      <c r="Z11" s="54">
        <f t="shared" si="6"/>
        <v>0</v>
      </c>
      <c r="AA11" s="86">
        <v>0</v>
      </c>
      <c r="AB11" s="19">
        <v>263520</v>
      </c>
      <c r="AC11" s="19">
        <v>0</v>
      </c>
      <c r="AD11" s="19">
        <v>0</v>
      </c>
      <c r="AE11" s="19">
        <v>0</v>
      </c>
      <c r="AF11" s="20">
        <v>0</v>
      </c>
      <c r="AG11" s="54">
        <f t="shared" si="7"/>
        <v>263520</v>
      </c>
      <c r="AH11" s="24"/>
    </row>
    <row r="12" spans="1:34" ht="11.25">
      <c r="A12" s="6"/>
      <c r="B12" s="39" t="s">
        <v>75</v>
      </c>
      <c r="C12" s="86">
        <v>0</v>
      </c>
      <c r="D12" s="19">
        <v>0</v>
      </c>
      <c r="E12" s="20">
        <v>0</v>
      </c>
      <c r="F12" s="54">
        <f t="shared" si="4"/>
        <v>0</v>
      </c>
      <c r="G12" s="86">
        <v>0</v>
      </c>
      <c r="H12" s="116">
        <v>0</v>
      </c>
      <c r="I12" s="54">
        <v>0</v>
      </c>
      <c r="J12" s="54">
        <v>0</v>
      </c>
      <c r="K12" s="54">
        <f t="shared" si="5"/>
        <v>0</v>
      </c>
      <c r="L12" s="86">
        <v>0</v>
      </c>
      <c r="M12" s="19">
        <v>0</v>
      </c>
      <c r="N12" s="20">
        <v>0</v>
      </c>
      <c r="O12" s="54">
        <f t="shared" si="0"/>
        <v>0</v>
      </c>
      <c r="P12" s="86">
        <v>0</v>
      </c>
      <c r="Q12" s="20">
        <v>0</v>
      </c>
      <c r="R12" s="54">
        <f t="shared" si="1"/>
        <v>0</v>
      </c>
      <c r="S12" s="54">
        <f t="shared" si="2"/>
        <v>0</v>
      </c>
      <c r="T12" s="86">
        <v>0</v>
      </c>
      <c r="U12" s="20">
        <v>0</v>
      </c>
      <c r="V12" s="54">
        <f t="shared" si="3"/>
        <v>0</v>
      </c>
      <c r="W12" s="54">
        <v>0</v>
      </c>
      <c r="X12" s="86">
        <v>0</v>
      </c>
      <c r="Y12" s="20">
        <v>0</v>
      </c>
      <c r="Z12" s="54">
        <f t="shared" si="6"/>
        <v>0</v>
      </c>
      <c r="AA12" s="86">
        <v>0</v>
      </c>
      <c r="AB12" s="19">
        <v>0</v>
      </c>
      <c r="AC12" s="19">
        <v>105000.00000000221</v>
      </c>
      <c r="AD12" s="19">
        <v>0</v>
      </c>
      <c r="AE12" s="19">
        <v>14099.999999999927</v>
      </c>
      <c r="AF12" s="20">
        <v>0</v>
      </c>
      <c r="AG12" s="54">
        <f t="shared" si="7"/>
        <v>119100.00000000214</v>
      </c>
      <c r="AH12" s="24"/>
    </row>
    <row r="13" spans="1:34" ht="11.25">
      <c r="A13" s="6"/>
      <c r="B13" s="39" t="s">
        <v>76</v>
      </c>
      <c r="C13" s="86">
        <v>719000</v>
      </c>
      <c r="D13" s="19">
        <v>0</v>
      </c>
      <c r="E13" s="20">
        <v>0</v>
      </c>
      <c r="F13" s="54">
        <f t="shared" si="4"/>
        <v>719000</v>
      </c>
      <c r="G13" s="86">
        <v>0</v>
      </c>
      <c r="H13" s="116">
        <v>0</v>
      </c>
      <c r="I13" s="54">
        <v>0</v>
      </c>
      <c r="J13" s="54">
        <v>0</v>
      </c>
      <c r="K13" s="54">
        <f t="shared" si="5"/>
        <v>719000</v>
      </c>
      <c r="L13" s="86">
        <v>0</v>
      </c>
      <c r="M13" s="19">
        <v>0</v>
      </c>
      <c r="N13" s="20">
        <v>0</v>
      </c>
      <c r="O13" s="54">
        <f t="shared" si="0"/>
        <v>0</v>
      </c>
      <c r="P13" s="86">
        <v>0</v>
      </c>
      <c r="Q13" s="20">
        <v>0</v>
      </c>
      <c r="R13" s="54">
        <f t="shared" si="1"/>
        <v>0</v>
      </c>
      <c r="S13" s="54">
        <f t="shared" si="2"/>
        <v>0</v>
      </c>
      <c r="T13" s="86">
        <v>0</v>
      </c>
      <c r="U13" s="20">
        <v>0</v>
      </c>
      <c r="V13" s="54">
        <f t="shared" si="3"/>
        <v>0</v>
      </c>
      <c r="W13" s="54">
        <v>0</v>
      </c>
      <c r="X13" s="86">
        <v>0</v>
      </c>
      <c r="Y13" s="20">
        <v>0</v>
      </c>
      <c r="Z13" s="54">
        <f t="shared" si="6"/>
        <v>0</v>
      </c>
      <c r="AA13" s="86">
        <v>0</v>
      </c>
      <c r="AB13" s="19">
        <v>0</v>
      </c>
      <c r="AC13" s="19">
        <v>0</v>
      </c>
      <c r="AD13" s="19">
        <v>0</v>
      </c>
      <c r="AE13" s="19">
        <v>0</v>
      </c>
      <c r="AF13" s="20">
        <v>0</v>
      </c>
      <c r="AG13" s="54">
        <f t="shared" si="7"/>
        <v>0</v>
      </c>
      <c r="AH13" s="24"/>
    </row>
    <row r="14" spans="1:34" ht="11.25">
      <c r="A14" s="6"/>
      <c r="B14" s="39" t="s">
        <v>73</v>
      </c>
      <c r="C14" s="86">
        <v>0</v>
      </c>
      <c r="D14" s="19">
        <v>0</v>
      </c>
      <c r="E14" s="20">
        <v>0</v>
      </c>
      <c r="F14" s="54">
        <f t="shared" si="4"/>
        <v>0</v>
      </c>
      <c r="G14" s="86">
        <v>0</v>
      </c>
      <c r="H14" s="116">
        <v>0</v>
      </c>
      <c r="I14" s="54">
        <v>0</v>
      </c>
      <c r="J14" s="54">
        <v>0</v>
      </c>
      <c r="K14" s="54">
        <f t="shared" si="5"/>
        <v>0</v>
      </c>
      <c r="L14" s="86">
        <v>0</v>
      </c>
      <c r="M14" s="19">
        <v>0</v>
      </c>
      <c r="N14" s="20">
        <v>0</v>
      </c>
      <c r="O14" s="54">
        <f t="shared" si="0"/>
        <v>0</v>
      </c>
      <c r="P14" s="86">
        <v>0</v>
      </c>
      <c r="Q14" s="20">
        <v>0</v>
      </c>
      <c r="R14" s="54">
        <v>0</v>
      </c>
      <c r="S14" s="54">
        <v>0</v>
      </c>
      <c r="T14" s="86">
        <v>6618210</v>
      </c>
      <c r="U14" s="20">
        <v>0</v>
      </c>
      <c r="V14" s="54">
        <f t="shared" si="3"/>
        <v>6618210</v>
      </c>
      <c r="W14" s="54">
        <v>0</v>
      </c>
      <c r="X14" s="86">
        <v>0</v>
      </c>
      <c r="Y14" s="20">
        <v>0</v>
      </c>
      <c r="Z14" s="54">
        <f t="shared" si="6"/>
        <v>0</v>
      </c>
      <c r="AA14" s="86">
        <v>0</v>
      </c>
      <c r="AB14" s="19">
        <v>0</v>
      </c>
      <c r="AC14" s="19">
        <v>0</v>
      </c>
      <c r="AD14" s="19">
        <v>0</v>
      </c>
      <c r="AE14" s="19">
        <v>0</v>
      </c>
      <c r="AF14" s="20">
        <v>0</v>
      </c>
      <c r="AG14" s="54">
        <f t="shared" si="7"/>
        <v>0</v>
      </c>
      <c r="AH14" s="24"/>
    </row>
    <row r="15" spans="1:34" thickBot="1">
      <c r="A15" s="6"/>
      <c r="B15" s="49" t="s">
        <v>81</v>
      </c>
      <c r="C15" s="87">
        <v>-1010177.46614557</v>
      </c>
      <c r="D15" s="13">
        <v>-542436.18489871302</v>
      </c>
      <c r="E15" s="34">
        <v>-17676.548955744202</v>
      </c>
      <c r="F15" s="58">
        <f t="shared" si="4"/>
        <v>-1570290.2000000272</v>
      </c>
      <c r="G15" s="87">
        <v>-92343205.959999993</v>
      </c>
      <c r="H15" s="117">
        <v>0</v>
      </c>
      <c r="I15" s="58">
        <v>-14476.65</v>
      </c>
      <c r="J15" s="58">
        <v>0</v>
      </c>
      <c r="K15" s="58">
        <f t="shared" si="5"/>
        <v>-93927972.810000032</v>
      </c>
      <c r="L15" s="87">
        <v>-3991827.6991818799</v>
      </c>
      <c r="M15" s="13">
        <v>-3532483.8416199</v>
      </c>
      <c r="N15" s="34">
        <v>-7019644.7591982102</v>
      </c>
      <c r="O15" s="58">
        <f t="shared" si="0"/>
        <v>-14543956.29999999</v>
      </c>
      <c r="P15" s="87">
        <v>-73720.879999999903</v>
      </c>
      <c r="Q15" s="34">
        <v>-20306</v>
      </c>
      <c r="R15" s="58">
        <v>0</v>
      </c>
      <c r="S15" s="58">
        <v>0</v>
      </c>
      <c r="T15" s="87">
        <v>-3869468.03</v>
      </c>
      <c r="U15" s="34">
        <v>-7280320.0999999996</v>
      </c>
      <c r="V15" s="58">
        <f t="shared" si="3"/>
        <v>-11149788.129999999</v>
      </c>
      <c r="W15" s="58">
        <v>-236462.75</v>
      </c>
      <c r="X15" s="87">
        <v>0</v>
      </c>
      <c r="Y15" s="34">
        <v>0</v>
      </c>
      <c r="Z15" s="58">
        <f t="shared" si="6"/>
        <v>0</v>
      </c>
      <c r="AA15" s="87">
        <v>-9238.02</v>
      </c>
      <c r="AB15" s="13">
        <v>-417290.04</v>
      </c>
      <c r="AC15" s="13">
        <v>0</v>
      </c>
      <c r="AD15" s="13">
        <v>-1474052.54</v>
      </c>
      <c r="AE15" s="13">
        <v>-7689.7799999999297</v>
      </c>
      <c r="AF15" s="34">
        <v>0</v>
      </c>
      <c r="AG15" s="58">
        <f t="shared" si="7"/>
        <v>-1908270.3800000001</v>
      </c>
      <c r="AH15" s="24"/>
    </row>
    <row r="16" spans="1:34" s="9" customFormat="1" thickBot="1">
      <c r="A16" s="8"/>
      <c r="B16" s="31" t="s">
        <v>23</v>
      </c>
      <c r="C16" s="80">
        <f t="shared" ref="C16:Q16" si="8">SUM(C7:C15)</f>
        <v>96326452.633400112</v>
      </c>
      <c r="D16" s="21">
        <f t="shared" si="8"/>
        <v>53216406.72041028</v>
      </c>
      <c r="E16" s="38">
        <f t="shared" si="8"/>
        <v>1444850.4461895672</v>
      </c>
      <c r="F16" s="59">
        <f t="shared" si="8"/>
        <v>150987709.79999998</v>
      </c>
      <c r="G16" s="80">
        <f t="shared" si="8"/>
        <v>176256734.04000002</v>
      </c>
      <c r="H16" s="38">
        <f t="shared" si="8"/>
        <v>0</v>
      </c>
      <c r="I16" s="59">
        <f t="shared" si="8"/>
        <v>565663.35</v>
      </c>
      <c r="J16" s="59">
        <f t="shared" si="8"/>
        <v>1336000</v>
      </c>
      <c r="K16" s="59">
        <f t="shared" si="8"/>
        <v>329146107.18999994</v>
      </c>
      <c r="L16" s="80">
        <f t="shared" si="8"/>
        <v>13510004.960000005</v>
      </c>
      <c r="M16" s="21">
        <f t="shared" si="8"/>
        <v>6718938.3000000026</v>
      </c>
      <c r="N16" s="38">
        <f t="shared" si="8"/>
        <v>18909870.439999998</v>
      </c>
      <c r="O16" s="59">
        <f t="shared" si="8"/>
        <v>39138813.70000001</v>
      </c>
      <c r="P16" s="80">
        <f t="shared" si="8"/>
        <v>3594553.12</v>
      </c>
      <c r="Q16" s="38">
        <f t="shared" si="8"/>
        <v>251830</v>
      </c>
      <c r="R16" s="59">
        <f t="shared" ref="R16:V16" si="9">SUM(R7:R14)</f>
        <v>3940410</v>
      </c>
      <c r="S16" s="59">
        <f t="shared" si="9"/>
        <v>57623180</v>
      </c>
      <c r="T16" s="80">
        <f>SUM(T7:T15)</f>
        <v>64714849.969999999</v>
      </c>
      <c r="U16" s="38">
        <f>SUM(U7:U15)</f>
        <v>15267930.9</v>
      </c>
      <c r="V16" s="59">
        <f t="shared" si="9"/>
        <v>91132569</v>
      </c>
      <c r="W16" s="59">
        <f t="shared" ref="W16:AG16" si="10">SUM(W7:W15)</f>
        <v>2088000.25</v>
      </c>
      <c r="X16" s="80">
        <f t="shared" si="10"/>
        <v>319911</v>
      </c>
      <c r="Y16" s="38">
        <f t="shared" si="10"/>
        <v>151286</v>
      </c>
      <c r="Z16" s="59">
        <f t="shared" si="10"/>
        <v>471197</v>
      </c>
      <c r="AA16" s="80">
        <f t="shared" si="10"/>
        <v>68810.98</v>
      </c>
      <c r="AB16" s="21">
        <f t="shared" si="10"/>
        <v>87789.960000000021</v>
      </c>
      <c r="AC16" s="21">
        <f t="shared" si="10"/>
        <v>356280.00000000221</v>
      </c>
      <c r="AD16" s="21">
        <f t="shared" si="10"/>
        <v>1662307.46</v>
      </c>
      <c r="AE16" s="21">
        <f t="shared" si="10"/>
        <v>30230.219999999998</v>
      </c>
      <c r="AF16" s="38">
        <f t="shared" si="10"/>
        <v>0</v>
      </c>
      <c r="AG16" s="59">
        <f t="shared" si="10"/>
        <v>2676615.620000002</v>
      </c>
      <c r="AH16" s="24"/>
    </row>
    <row r="17" spans="1:34" ht="11.25">
      <c r="A17" s="6"/>
      <c r="B17" s="110" t="s">
        <v>70</v>
      </c>
      <c r="C17" s="85">
        <v>0</v>
      </c>
      <c r="D17" s="17">
        <v>0</v>
      </c>
      <c r="E17" s="18">
        <v>0</v>
      </c>
      <c r="F17" s="57">
        <f t="shared" ref="F17:F29" si="11">C17+D17+E17</f>
        <v>0</v>
      </c>
      <c r="G17" s="85">
        <v>0</v>
      </c>
      <c r="H17" s="118">
        <v>0</v>
      </c>
      <c r="I17" s="57">
        <v>0</v>
      </c>
      <c r="J17" s="57">
        <v>0</v>
      </c>
      <c r="K17" s="57">
        <f t="shared" si="5"/>
        <v>0</v>
      </c>
      <c r="L17" s="85">
        <v>2944847.6435233094</v>
      </c>
      <c r="M17" s="17">
        <v>1724898.0106476564</v>
      </c>
      <c r="N17" s="18">
        <v>4362884.3458288647</v>
      </c>
      <c r="O17" s="57">
        <f>L17+M17+N17</f>
        <v>9032629.9999998305</v>
      </c>
      <c r="P17" s="85">
        <v>2349464</v>
      </c>
      <c r="Q17" s="18">
        <v>235986</v>
      </c>
      <c r="R17" s="57">
        <f>P17+Q17</f>
        <v>2585450</v>
      </c>
      <c r="S17" s="57">
        <f t="shared" ref="S17:S18" si="12">O17+R17</f>
        <v>11618079.99999983</v>
      </c>
      <c r="T17" s="85">
        <v>14770994.000000009</v>
      </c>
      <c r="U17" s="18">
        <v>22532803.000000045</v>
      </c>
      <c r="V17" s="57">
        <f t="shared" ref="V17:V20" si="13">T17+U17</f>
        <v>37303797.000000052</v>
      </c>
      <c r="W17" s="57">
        <v>1986310.0000000019</v>
      </c>
      <c r="X17" s="85">
        <v>300745.00000000035</v>
      </c>
      <c r="Y17" s="18">
        <v>115294.00000000015</v>
      </c>
      <c r="Z17" s="57">
        <f t="shared" ref="Z17:Z19" si="14">X17+Y17</f>
        <v>416039.00000000047</v>
      </c>
      <c r="AA17" s="85">
        <v>74211</v>
      </c>
      <c r="AB17" s="17">
        <v>0</v>
      </c>
      <c r="AC17" s="17">
        <v>184269.99999999968</v>
      </c>
      <c r="AD17" s="17">
        <v>2272723.0000000014</v>
      </c>
      <c r="AE17" s="17">
        <v>17463.000000000036</v>
      </c>
      <c r="AF17" s="18">
        <v>0</v>
      </c>
      <c r="AG17" s="57">
        <f t="shared" ref="AG17:AG20" si="15">Z17+AA17+AB17+AC17+AD17+AE17+AF17</f>
        <v>2964706.0000000014</v>
      </c>
      <c r="AH17" s="24"/>
    </row>
    <row r="18" spans="1:34" ht="11.25">
      <c r="A18" s="6"/>
      <c r="B18" s="39" t="s">
        <v>76</v>
      </c>
      <c r="C18" s="86">
        <v>35381842.565154634</v>
      </c>
      <c r="D18" s="19">
        <v>18999029.714016434</v>
      </c>
      <c r="E18" s="20">
        <v>619127.72082887369</v>
      </c>
      <c r="F18" s="54">
        <f t="shared" si="11"/>
        <v>54999999.99999994</v>
      </c>
      <c r="G18" s="86">
        <v>30000000.000000067</v>
      </c>
      <c r="H18" s="116">
        <v>0</v>
      </c>
      <c r="I18" s="54">
        <v>625650</v>
      </c>
      <c r="J18" s="54">
        <v>492500</v>
      </c>
      <c r="K18" s="54">
        <f t="shared" si="5"/>
        <v>86118150</v>
      </c>
      <c r="L18" s="86">
        <v>0</v>
      </c>
      <c r="M18" s="19">
        <v>0</v>
      </c>
      <c r="N18" s="20">
        <v>0</v>
      </c>
      <c r="O18" s="54">
        <f>L18+M18+N18</f>
        <v>0</v>
      </c>
      <c r="P18" s="86">
        <v>0</v>
      </c>
      <c r="Q18" s="20">
        <v>0</v>
      </c>
      <c r="R18" s="54">
        <f>P18+Q18</f>
        <v>0</v>
      </c>
      <c r="S18" s="54">
        <f t="shared" si="12"/>
        <v>0</v>
      </c>
      <c r="T18" s="86">
        <v>0</v>
      </c>
      <c r="U18" s="20">
        <v>0</v>
      </c>
      <c r="V18" s="54">
        <f t="shared" si="13"/>
        <v>0</v>
      </c>
      <c r="W18" s="54">
        <v>0</v>
      </c>
      <c r="X18" s="86">
        <v>0</v>
      </c>
      <c r="Y18" s="20">
        <v>0</v>
      </c>
      <c r="Z18" s="54">
        <f t="shared" si="14"/>
        <v>0</v>
      </c>
      <c r="AA18" s="86">
        <v>0</v>
      </c>
      <c r="AB18" s="19">
        <v>0</v>
      </c>
      <c r="AC18" s="19">
        <v>0</v>
      </c>
      <c r="AD18" s="19">
        <v>0</v>
      </c>
      <c r="AE18" s="19">
        <v>0</v>
      </c>
      <c r="AF18" s="20">
        <v>0</v>
      </c>
      <c r="AG18" s="54">
        <f t="shared" si="15"/>
        <v>0</v>
      </c>
      <c r="AH18" s="24"/>
    </row>
    <row r="19" spans="1:34" ht="11.25">
      <c r="A19" s="6"/>
      <c r="B19" s="39" t="s">
        <v>81</v>
      </c>
      <c r="C19" s="86">
        <v>1010177.466145569</v>
      </c>
      <c r="D19" s="19">
        <v>542436.18489871256</v>
      </c>
      <c r="E19" s="20">
        <v>17676.54895574418</v>
      </c>
      <c r="F19" s="54">
        <f t="shared" si="11"/>
        <v>1570290.2000000258</v>
      </c>
      <c r="G19" s="86">
        <v>92343205.959999993</v>
      </c>
      <c r="H19" s="116">
        <v>0</v>
      </c>
      <c r="I19" s="54">
        <v>14476.65</v>
      </c>
      <c r="J19" s="54">
        <v>0</v>
      </c>
      <c r="K19" s="54"/>
      <c r="L19" s="86">
        <v>3991827.6991818799</v>
      </c>
      <c r="M19" s="19">
        <v>3532483.8416199</v>
      </c>
      <c r="N19" s="20">
        <v>7019644.7591982102</v>
      </c>
      <c r="O19" s="54">
        <f t="shared" ref="O19" si="16">L19+M19+N19</f>
        <v>14543956.29999999</v>
      </c>
      <c r="P19" s="86">
        <v>73720.879999999888</v>
      </c>
      <c r="Q19" s="20">
        <v>20306</v>
      </c>
      <c r="R19" s="54">
        <v>0</v>
      </c>
      <c r="S19" s="54">
        <v>0</v>
      </c>
      <c r="T19" s="86">
        <v>3869468.0300000012</v>
      </c>
      <c r="U19" s="20">
        <v>7280320.0999999996</v>
      </c>
      <c r="V19" s="54">
        <f t="shared" si="13"/>
        <v>11149788.130000001</v>
      </c>
      <c r="W19" s="54">
        <v>236462.75</v>
      </c>
      <c r="X19" s="86">
        <v>0</v>
      </c>
      <c r="Y19" s="20">
        <v>0</v>
      </c>
      <c r="Z19" s="54">
        <f t="shared" si="14"/>
        <v>0</v>
      </c>
      <c r="AA19" s="86">
        <v>9238.0200000000041</v>
      </c>
      <c r="AB19" s="19">
        <v>417290.04</v>
      </c>
      <c r="AC19" s="19"/>
      <c r="AD19" s="19">
        <v>1474052.54</v>
      </c>
      <c r="AE19" s="19">
        <v>7689.7799999999261</v>
      </c>
      <c r="AF19" s="20">
        <v>0</v>
      </c>
      <c r="AG19" s="54">
        <f t="shared" si="15"/>
        <v>1908270.3800000001</v>
      </c>
      <c r="AH19" s="24"/>
    </row>
    <row r="20" spans="1:34" ht="11.25">
      <c r="A20" s="6"/>
      <c r="B20" s="39" t="s">
        <v>78</v>
      </c>
      <c r="C20" s="86">
        <v>31410228.549545303</v>
      </c>
      <c r="D20" s="19">
        <v>16764050.206605755</v>
      </c>
      <c r="E20" s="20">
        <v>548721.24384894816</v>
      </c>
      <c r="F20" s="54">
        <f t="shared" si="11"/>
        <v>48723000.000000007</v>
      </c>
      <c r="G20" s="86">
        <v>48413060.000000238</v>
      </c>
      <c r="H20" s="116">
        <v>0</v>
      </c>
      <c r="I20" s="54">
        <v>1251299.9999999986</v>
      </c>
      <c r="J20" s="54">
        <v>841499.99999999953</v>
      </c>
      <c r="K20" s="54">
        <f t="shared" si="5"/>
        <v>99228860.000000238</v>
      </c>
      <c r="L20" s="86">
        <v>0</v>
      </c>
      <c r="M20" s="19">
        <v>0</v>
      </c>
      <c r="N20" s="20">
        <v>0</v>
      </c>
      <c r="O20" s="54">
        <f>L20+M20+N20</f>
        <v>0</v>
      </c>
      <c r="P20" s="86">
        <v>0</v>
      </c>
      <c r="Q20" s="20">
        <v>0</v>
      </c>
      <c r="R20" s="54">
        <f>P20+Q20</f>
        <v>0</v>
      </c>
      <c r="S20" s="54">
        <f t="shared" ref="S20" si="17">O20+R20</f>
        <v>0</v>
      </c>
      <c r="T20" s="86">
        <v>0</v>
      </c>
      <c r="U20" s="20">
        <v>0</v>
      </c>
      <c r="V20" s="54">
        <f t="shared" si="13"/>
        <v>0</v>
      </c>
      <c r="W20" s="54">
        <v>0</v>
      </c>
      <c r="X20" s="86">
        <v>0</v>
      </c>
      <c r="Y20" s="20">
        <v>0</v>
      </c>
      <c r="Z20" s="54">
        <f>X20+Y20</f>
        <v>0</v>
      </c>
      <c r="AA20" s="86">
        <v>0</v>
      </c>
      <c r="AB20" s="19">
        <v>0</v>
      </c>
      <c r="AC20" s="19">
        <v>0</v>
      </c>
      <c r="AD20" s="19">
        <v>0</v>
      </c>
      <c r="AE20" s="19">
        <v>0</v>
      </c>
      <c r="AF20" s="20">
        <v>0</v>
      </c>
      <c r="AG20" s="54">
        <f t="shared" si="15"/>
        <v>0</v>
      </c>
      <c r="AH20" s="24"/>
    </row>
    <row r="21" spans="1:34" ht="11.25">
      <c r="A21" s="6"/>
      <c r="B21" s="39" t="s">
        <v>79</v>
      </c>
      <c r="C21" s="86">
        <v>0</v>
      </c>
      <c r="D21" s="19">
        <v>0</v>
      </c>
      <c r="E21" s="20">
        <v>0</v>
      </c>
      <c r="F21" s="54">
        <f t="shared" si="11"/>
        <v>0</v>
      </c>
      <c r="G21" s="86">
        <v>0</v>
      </c>
      <c r="H21" s="116">
        <v>0</v>
      </c>
      <c r="I21" s="54">
        <v>0</v>
      </c>
      <c r="J21" s="54">
        <v>0</v>
      </c>
      <c r="K21" s="54">
        <v>0</v>
      </c>
      <c r="L21" s="86">
        <v>0</v>
      </c>
      <c r="M21" s="19">
        <v>0</v>
      </c>
      <c r="N21" s="20">
        <v>0</v>
      </c>
      <c r="O21" s="54">
        <f>L21+M21+N21</f>
        <v>0</v>
      </c>
      <c r="P21" s="86">
        <v>0</v>
      </c>
      <c r="Q21" s="20">
        <v>0</v>
      </c>
      <c r="R21" s="54">
        <v>0</v>
      </c>
      <c r="S21" s="54">
        <v>0</v>
      </c>
      <c r="T21" s="86">
        <v>43314770</v>
      </c>
      <c r="U21" s="20">
        <v>0</v>
      </c>
      <c r="V21" s="54">
        <v>43314770</v>
      </c>
      <c r="W21" s="54">
        <v>0</v>
      </c>
      <c r="X21" s="86">
        <v>0</v>
      </c>
      <c r="Y21" s="20">
        <v>0</v>
      </c>
      <c r="Z21" s="54">
        <f>X21+Y21</f>
        <v>0</v>
      </c>
      <c r="AA21" s="86">
        <v>0</v>
      </c>
      <c r="AB21" s="19">
        <v>0</v>
      </c>
      <c r="AC21" s="19">
        <v>0</v>
      </c>
      <c r="AD21" s="19">
        <v>0</v>
      </c>
      <c r="AE21" s="19">
        <v>0</v>
      </c>
      <c r="AF21" s="20">
        <v>0</v>
      </c>
      <c r="AG21" s="54">
        <f>Z21+AA21+AB21+AC21+AD21+AE21+AF21</f>
        <v>0</v>
      </c>
      <c r="AH21" s="24"/>
    </row>
    <row r="22" spans="1:34" thickBot="1">
      <c r="A22" s="6"/>
      <c r="B22" s="49" t="s">
        <v>80</v>
      </c>
      <c r="C22" s="87">
        <v>0</v>
      </c>
      <c r="D22" s="13">
        <v>0</v>
      </c>
      <c r="E22" s="34">
        <v>0</v>
      </c>
      <c r="F22" s="58">
        <f t="shared" si="11"/>
        <v>0</v>
      </c>
      <c r="G22" s="87">
        <v>0</v>
      </c>
      <c r="H22" s="117">
        <v>0</v>
      </c>
      <c r="I22" s="58">
        <v>0</v>
      </c>
      <c r="J22" s="58">
        <v>0</v>
      </c>
      <c r="K22" s="58">
        <v>0</v>
      </c>
      <c r="L22" s="87">
        <v>0</v>
      </c>
      <c r="M22" s="13">
        <v>0</v>
      </c>
      <c r="N22" s="34">
        <v>0</v>
      </c>
      <c r="O22" s="58">
        <f>L22+M22+N22</f>
        <v>0</v>
      </c>
      <c r="P22" s="87">
        <v>0</v>
      </c>
      <c r="Q22" s="34">
        <v>0</v>
      </c>
      <c r="R22" s="58">
        <v>0</v>
      </c>
      <c r="S22" s="58">
        <v>0</v>
      </c>
      <c r="T22" s="87">
        <v>0</v>
      </c>
      <c r="U22" s="34">
        <v>0</v>
      </c>
      <c r="V22" s="58">
        <v>0</v>
      </c>
      <c r="W22" s="58">
        <v>0</v>
      </c>
      <c r="X22" s="87">
        <v>28490</v>
      </c>
      <c r="Y22" s="34">
        <v>159310</v>
      </c>
      <c r="Z22" s="58">
        <f>X22+Y22</f>
        <v>187800</v>
      </c>
      <c r="AA22" s="87">
        <v>0</v>
      </c>
      <c r="AB22" s="13">
        <v>0</v>
      </c>
      <c r="AC22" s="13">
        <v>624710</v>
      </c>
      <c r="AD22" s="13">
        <v>0</v>
      </c>
      <c r="AE22" s="13">
        <v>0</v>
      </c>
      <c r="AF22" s="34">
        <v>270000</v>
      </c>
      <c r="AG22" s="58">
        <f>Z22+AA22+AB22+AC22+AD22+AE22+AF22</f>
        <v>1082510</v>
      </c>
      <c r="AH22" s="24"/>
    </row>
    <row r="23" spans="1:34" s="9" customFormat="1" thickBot="1">
      <c r="A23" s="8"/>
      <c r="B23" s="31" t="s">
        <v>24</v>
      </c>
      <c r="C23" s="80">
        <f>SUM(C17:C22)</f>
        <v>67802248.580845505</v>
      </c>
      <c r="D23" s="21">
        <f t="shared" ref="D23:AG23" si="18">SUM(D17:D22)</f>
        <v>36305516.105520904</v>
      </c>
      <c r="E23" s="38">
        <f t="shared" si="18"/>
        <v>1185525.513633566</v>
      </c>
      <c r="F23" s="59">
        <f t="shared" si="18"/>
        <v>105293290.19999997</v>
      </c>
      <c r="G23" s="80">
        <f t="shared" si="18"/>
        <v>170756265.96000031</v>
      </c>
      <c r="H23" s="38">
        <f t="shared" si="18"/>
        <v>0</v>
      </c>
      <c r="I23" s="59">
        <f t="shared" si="18"/>
        <v>1891426.6499999985</v>
      </c>
      <c r="J23" s="59">
        <f t="shared" si="18"/>
        <v>1333999.9999999995</v>
      </c>
      <c r="K23" s="59">
        <f t="shared" si="18"/>
        <v>185347010.00000024</v>
      </c>
      <c r="L23" s="80">
        <f t="shared" si="18"/>
        <v>6936675.3427051893</v>
      </c>
      <c r="M23" s="21">
        <f t="shared" si="18"/>
        <v>5257381.8522675559</v>
      </c>
      <c r="N23" s="38">
        <f t="shared" si="18"/>
        <v>11382529.105027076</v>
      </c>
      <c r="O23" s="59">
        <f t="shared" si="18"/>
        <v>23576586.299999818</v>
      </c>
      <c r="P23" s="80">
        <f t="shared" si="18"/>
        <v>2423184.88</v>
      </c>
      <c r="Q23" s="38">
        <f t="shared" si="18"/>
        <v>256292</v>
      </c>
      <c r="R23" s="59">
        <f t="shared" si="18"/>
        <v>2585450</v>
      </c>
      <c r="S23" s="59">
        <f t="shared" si="18"/>
        <v>11618079.99999983</v>
      </c>
      <c r="T23" s="80">
        <f t="shared" si="18"/>
        <v>61955232.030000009</v>
      </c>
      <c r="U23" s="38">
        <f t="shared" si="18"/>
        <v>29813123.100000046</v>
      </c>
      <c r="V23" s="59">
        <f t="shared" si="18"/>
        <v>91768355.130000055</v>
      </c>
      <c r="W23" s="59">
        <f t="shared" si="18"/>
        <v>2222772.7500000019</v>
      </c>
      <c r="X23" s="80">
        <f t="shared" si="18"/>
        <v>329235.00000000035</v>
      </c>
      <c r="Y23" s="38">
        <f t="shared" si="18"/>
        <v>274604.00000000012</v>
      </c>
      <c r="Z23" s="59">
        <f t="shared" si="18"/>
        <v>603839.00000000047</v>
      </c>
      <c r="AA23" s="80">
        <f t="shared" si="18"/>
        <v>83449.02</v>
      </c>
      <c r="AB23" s="21">
        <f t="shared" si="18"/>
        <v>417290.04</v>
      </c>
      <c r="AC23" s="21">
        <f t="shared" si="18"/>
        <v>808979.99999999965</v>
      </c>
      <c r="AD23" s="21">
        <f t="shared" si="18"/>
        <v>3746775.5400000014</v>
      </c>
      <c r="AE23" s="21">
        <f t="shared" si="18"/>
        <v>25152.779999999962</v>
      </c>
      <c r="AF23" s="38">
        <f t="shared" si="18"/>
        <v>270000</v>
      </c>
      <c r="AG23" s="59">
        <f t="shared" si="18"/>
        <v>5955486.3800000018</v>
      </c>
      <c r="AH23" s="24"/>
    </row>
    <row r="24" spans="1:34" ht="11.25">
      <c r="A24" s="6"/>
      <c r="B24" s="110" t="s">
        <v>70</v>
      </c>
      <c r="C24" s="85">
        <v>0</v>
      </c>
      <c r="D24" s="17">
        <v>0</v>
      </c>
      <c r="E24" s="18">
        <v>0</v>
      </c>
      <c r="F24" s="57">
        <f t="shared" si="11"/>
        <v>0</v>
      </c>
      <c r="G24" s="85">
        <v>0</v>
      </c>
      <c r="H24" s="118">
        <v>0</v>
      </c>
      <c r="I24" s="57">
        <v>0</v>
      </c>
      <c r="J24" s="57">
        <v>0</v>
      </c>
      <c r="K24" s="57">
        <f t="shared" ref="K24:K25" si="19">F24+G24+I24+J24</f>
        <v>0</v>
      </c>
      <c r="L24" s="85">
        <v>4441721.5810349099</v>
      </c>
      <c r="M24" s="17">
        <v>2601668.2852263437</v>
      </c>
      <c r="N24" s="18">
        <v>6580550.1337386789</v>
      </c>
      <c r="O24" s="57">
        <f>L24+M24+N24</f>
        <v>13623939.999999933</v>
      </c>
      <c r="P24" s="85">
        <v>3266512.9999999958</v>
      </c>
      <c r="Q24" s="18">
        <v>157409</v>
      </c>
      <c r="R24" s="57">
        <f>P24+Q24</f>
        <v>3423921.9999999958</v>
      </c>
      <c r="S24" s="57">
        <f t="shared" ref="S24:S25" si="20">O24+R24</f>
        <v>17047861.999999929</v>
      </c>
      <c r="T24" s="85">
        <v>14770994.000000009</v>
      </c>
      <c r="U24" s="18">
        <v>22525078.874999963</v>
      </c>
      <c r="V24" s="57">
        <f t="shared" ref="V24:V25" si="21">T24+U24</f>
        <v>37296072.87499997</v>
      </c>
      <c r="W24" s="57">
        <v>772757.0000000021</v>
      </c>
      <c r="X24" s="85">
        <v>122531.99999999968</v>
      </c>
      <c r="Y24" s="18">
        <v>26520</v>
      </c>
      <c r="Z24" s="57">
        <f t="shared" ref="Z24" si="22">X24+Y24</f>
        <v>149051.99999999968</v>
      </c>
      <c r="AA24" s="85">
        <v>24670</v>
      </c>
      <c r="AB24" s="17">
        <v>0</v>
      </c>
      <c r="AC24" s="17">
        <v>184269.99999999968</v>
      </c>
      <c r="AD24" s="17">
        <v>2272723.0000000014</v>
      </c>
      <c r="AE24" s="17">
        <v>17463.000000000036</v>
      </c>
      <c r="AF24" s="18">
        <v>0</v>
      </c>
      <c r="AG24" s="57">
        <f t="shared" ref="AG24:AG25" si="23">Z24+AA24+AB24+AC24+AD24+AE24+AF24</f>
        <v>2648178.0000000009</v>
      </c>
      <c r="AH24" s="24"/>
    </row>
    <row r="25" spans="1:34" thickBot="1">
      <c r="A25" s="6"/>
      <c r="B25" s="49" t="s">
        <v>78</v>
      </c>
      <c r="C25" s="87">
        <v>0</v>
      </c>
      <c r="D25" s="13">
        <v>0</v>
      </c>
      <c r="E25" s="34">
        <v>0</v>
      </c>
      <c r="F25" s="58">
        <f t="shared" si="11"/>
        <v>0</v>
      </c>
      <c r="G25" s="87">
        <v>0</v>
      </c>
      <c r="H25" s="117">
        <v>0</v>
      </c>
      <c r="I25" s="58">
        <v>1876910</v>
      </c>
      <c r="J25" s="58">
        <v>1340000</v>
      </c>
      <c r="K25" s="58">
        <f t="shared" si="19"/>
        <v>3216910</v>
      </c>
      <c r="L25" s="87">
        <v>0</v>
      </c>
      <c r="M25" s="13">
        <v>0</v>
      </c>
      <c r="N25" s="34">
        <v>0</v>
      </c>
      <c r="O25" s="58">
        <f>L25+M25+N25</f>
        <v>0</v>
      </c>
      <c r="P25" s="87">
        <v>0</v>
      </c>
      <c r="Q25" s="34">
        <v>0</v>
      </c>
      <c r="R25" s="58">
        <f>P25+Q25</f>
        <v>0</v>
      </c>
      <c r="S25" s="58">
        <f t="shared" si="20"/>
        <v>0</v>
      </c>
      <c r="T25" s="87">
        <v>0</v>
      </c>
      <c r="U25" s="34">
        <v>0</v>
      </c>
      <c r="V25" s="58">
        <f t="shared" si="21"/>
        <v>0</v>
      </c>
      <c r="W25" s="58">
        <v>0</v>
      </c>
      <c r="X25" s="87">
        <v>0</v>
      </c>
      <c r="Y25" s="34">
        <v>0</v>
      </c>
      <c r="Z25" s="58">
        <f>X25+Y25</f>
        <v>0</v>
      </c>
      <c r="AA25" s="87">
        <v>0</v>
      </c>
      <c r="AB25" s="13">
        <v>0</v>
      </c>
      <c r="AC25" s="13">
        <v>0</v>
      </c>
      <c r="AD25" s="13">
        <v>0</v>
      </c>
      <c r="AE25" s="13">
        <v>0</v>
      </c>
      <c r="AF25" s="34">
        <v>0</v>
      </c>
      <c r="AG25" s="58">
        <f t="shared" si="23"/>
        <v>0</v>
      </c>
      <c r="AH25" s="24"/>
    </row>
    <row r="26" spans="1:34" s="9" customFormat="1" thickBot="1">
      <c r="A26" s="8"/>
      <c r="B26" s="31" t="s">
        <v>25</v>
      </c>
      <c r="C26" s="80">
        <f>SUM(C24:C25)</f>
        <v>0</v>
      </c>
      <c r="D26" s="21">
        <f t="shared" ref="D26:AG26" si="24">SUM(D24:D25)</f>
        <v>0</v>
      </c>
      <c r="E26" s="38">
        <f t="shared" si="24"/>
        <v>0</v>
      </c>
      <c r="F26" s="59">
        <f t="shared" si="24"/>
        <v>0</v>
      </c>
      <c r="G26" s="80">
        <f t="shared" si="24"/>
        <v>0</v>
      </c>
      <c r="H26" s="38">
        <f t="shared" si="24"/>
        <v>0</v>
      </c>
      <c r="I26" s="59">
        <f t="shared" si="24"/>
        <v>1876910</v>
      </c>
      <c r="J26" s="59">
        <f t="shared" si="24"/>
        <v>1340000</v>
      </c>
      <c r="K26" s="59">
        <f t="shared" si="24"/>
        <v>3216910</v>
      </c>
      <c r="L26" s="80">
        <f t="shared" si="24"/>
        <v>4441721.5810349099</v>
      </c>
      <c r="M26" s="21">
        <f t="shared" si="24"/>
        <v>2601668.2852263437</v>
      </c>
      <c r="N26" s="38">
        <f t="shared" si="24"/>
        <v>6580550.1337386789</v>
      </c>
      <c r="O26" s="59">
        <f t="shared" si="24"/>
        <v>13623939.999999933</v>
      </c>
      <c r="P26" s="80">
        <f t="shared" si="24"/>
        <v>3266512.9999999958</v>
      </c>
      <c r="Q26" s="38">
        <f t="shared" si="24"/>
        <v>157409</v>
      </c>
      <c r="R26" s="59">
        <f t="shared" si="24"/>
        <v>3423921.9999999958</v>
      </c>
      <c r="S26" s="59">
        <f t="shared" si="24"/>
        <v>17047861.999999929</v>
      </c>
      <c r="T26" s="80">
        <f t="shared" si="24"/>
        <v>14770994.000000009</v>
      </c>
      <c r="U26" s="38">
        <f t="shared" si="24"/>
        <v>22525078.874999963</v>
      </c>
      <c r="V26" s="59">
        <f t="shared" si="24"/>
        <v>37296072.87499997</v>
      </c>
      <c r="W26" s="59">
        <f t="shared" si="24"/>
        <v>772757.0000000021</v>
      </c>
      <c r="X26" s="80">
        <f t="shared" si="24"/>
        <v>122531.99999999968</v>
      </c>
      <c r="Y26" s="38">
        <f t="shared" si="24"/>
        <v>26520</v>
      </c>
      <c r="Z26" s="59">
        <f t="shared" si="24"/>
        <v>149051.99999999968</v>
      </c>
      <c r="AA26" s="80">
        <f t="shared" si="24"/>
        <v>24670</v>
      </c>
      <c r="AB26" s="21">
        <f t="shared" si="24"/>
        <v>0</v>
      </c>
      <c r="AC26" s="21">
        <f t="shared" si="24"/>
        <v>184269.99999999968</v>
      </c>
      <c r="AD26" s="21">
        <f t="shared" si="24"/>
        <v>2272723.0000000014</v>
      </c>
      <c r="AE26" s="21">
        <f t="shared" si="24"/>
        <v>17463.000000000036</v>
      </c>
      <c r="AF26" s="38">
        <f t="shared" si="24"/>
        <v>0</v>
      </c>
      <c r="AG26" s="59">
        <f t="shared" si="24"/>
        <v>2648178.0000000009</v>
      </c>
      <c r="AH26" s="24"/>
    </row>
    <row r="27" spans="1:34" ht="11.25">
      <c r="A27" s="6"/>
      <c r="B27" s="110" t="s">
        <v>70</v>
      </c>
      <c r="C27" s="85">
        <v>0</v>
      </c>
      <c r="D27" s="17">
        <v>0</v>
      </c>
      <c r="E27" s="18">
        <v>0</v>
      </c>
      <c r="F27" s="57">
        <f t="shared" si="11"/>
        <v>0</v>
      </c>
      <c r="G27" s="85">
        <v>0</v>
      </c>
      <c r="H27" s="118">
        <v>0</v>
      </c>
      <c r="I27" s="57">
        <v>0</v>
      </c>
      <c r="J27" s="57">
        <v>0</v>
      </c>
      <c r="K27" s="57">
        <f t="shared" ref="K27:K29" si="25">F27+G27+I27+J27</f>
        <v>0</v>
      </c>
      <c r="L27" s="85">
        <v>5938598.7787793186</v>
      </c>
      <c r="M27" s="17">
        <v>3478440.4694348429</v>
      </c>
      <c r="N27" s="18">
        <v>8798220.7517858595</v>
      </c>
      <c r="O27" s="57">
        <f>L27+M27+N27</f>
        <v>18215260.000000022</v>
      </c>
      <c r="P27" s="85">
        <v>4538929</v>
      </c>
      <c r="Q27" s="18">
        <v>177709</v>
      </c>
      <c r="R27" s="57">
        <f>P27+Q27</f>
        <v>4716638</v>
      </c>
      <c r="S27" s="57">
        <f t="shared" ref="S27" si="26">O27+R27</f>
        <v>22931898.000000022</v>
      </c>
      <c r="T27" s="85">
        <v>14770994.000000009</v>
      </c>
      <c r="U27" s="18">
        <v>22540527.124999974</v>
      </c>
      <c r="V27" s="57">
        <f t="shared" ref="V27:V29" si="27">T27+U27</f>
        <v>37311521.124999985</v>
      </c>
      <c r="W27" s="57">
        <v>1110910.0000000086</v>
      </c>
      <c r="X27" s="85">
        <v>122531.99999999968</v>
      </c>
      <c r="Y27" s="18">
        <v>26520</v>
      </c>
      <c r="Z27" s="57">
        <f t="shared" ref="Z27:Z29" si="28">X27+Y27</f>
        <v>149051.99999999968</v>
      </c>
      <c r="AA27" s="85">
        <v>24670</v>
      </c>
      <c r="AB27" s="17">
        <v>0</v>
      </c>
      <c r="AC27" s="17">
        <v>184269.99999999968</v>
      </c>
      <c r="AD27" s="17">
        <v>2272724</v>
      </c>
      <c r="AE27" s="17">
        <v>17464</v>
      </c>
      <c r="AF27" s="18">
        <v>0</v>
      </c>
      <c r="AG27" s="57">
        <f>Z27+AA27+AB27+AC27+AD27+AE27+AF27</f>
        <v>2648179.9999999995</v>
      </c>
      <c r="AH27" s="24"/>
    </row>
    <row r="28" spans="1:34" ht="11.25">
      <c r="A28" s="6"/>
      <c r="B28" s="39" t="s">
        <v>73</v>
      </c>
      <c r="C28" s="86">
        <v>0</v>
      </c>
      <c r="D28" s="19">
        <v>0</v>
      </c>
      <c r="E28" s="20">
        <v>0</v>
      </c>
      <c r="F28" s="54">
        <f t="shared" si="11"/>
        <v>0</v>
      </c>
      <c r="G28" s="86">
        <v>0</v>
      </c>
      <c r="H28" s="116">
        <v>0</v>
      </c>
      <c r="I28" s="54">
        <v>0</v>
      </c>
      <c r="J28" s="54">
        <v>0</v>
      </c>
      <c r="K28" s="54">
        <v>0</v>
      </c>
      <c r="L28" s="86">
        <v>0</v>
      </c>
      <c r="M28" s="19">
        <v>0</v>
      </c>
      <c r="N28" s="20">
        <v>0</v>
      </c>
      <c r="O28" s="54">
        <v>0</v>
      </c>
      <c r="P28" s="86">
        <v>0</v>
      </c>
      <c r="Q28" s="20">
        <v>0</v>
      </c>
      <c r="R28" s="54">
        <v>0</v>
      </c>
      <c r="S28" s="54">
        <v>0</v>
      </c>
      <c r="T28" s="86">
        <f>-T14</f>
        <v>-6618210</v>
      </c>
      <c r="U28" s="20">
        <v>0</v>
      </c>
      <c r="V28" s="54">
        <f t="shared" si="27"/>
        <v>-6618210</v>
      </c>
      <c r="W28" s="54">
        <v>0</v>
      </c>
      <c r="X28" s="86">
        <v>0</v>
      </c>
      <c r="Y28" s="20">
        <v>0</v>
      </c>
      <c r="Z28" s="54">
        <v>0</v>
      </c>
      <c r="AA28" s="86">
        <v>0</v>
      </c>
      <c r="AB28" s="19">
        <v>0</v>
      </c>
      <c r="AC28" s="19">
        <v>0</v>
      </c>
      <c r="AD28" s="19">
        <v>0</v>
      </c>
      <c r="AE28" s="19">
        <v>0</v>
      </c>
      <c r="AF28" s="20">
        <v>0</v>
      </c>
      <c r="AG28" s="54">
        <v>0</v>
      </c>
      <c r="AH28" s="24"/>
    </row>
    <row r="29" spans="1:34" thickBot="1">
      <c r="A29" s="6"/>
      <c r="B29" s="49" t="s">
        <v>78</v>
      </c>
      <c r="C29" s="87">
        <v>12539465.047661386</v>
      </c>
      <c r="D29" s="13">
        <v>6692476.6654082993</v>
      </c>
      <c r="E29" s="34">
        <v>219058.28693031814</v>
      </c>
      <c r="F29" s="58">
        <f t="shared" si="11"/>
        <v>19451000.000000004</v>
      </c>
      <c r="G29" s="87">
        <v>0</v>
      </c>
      <c r="H29" s="117">
        <v>0</v>
      </c>
      <c r="I29" s="58">
        <v>1877000</v>
      </c>
      <c r="J29" s="58">
        <v>312000</v>
      </c>
      <c r="K29" s="58">
        <f t="shared" si="25"/>
        <v>21640000.000000004</v>
      </c>
      <c r="L29" s="87">
        <v>0</v>
      </c>
      <c r="M29" s="13">
        <v>0</v>
      </c>
      <c r="N29" s="34">
        <v>0</v>
      </c>
      <c r="O29" s="58">
        <f>L29+M29+N29</f>
        <v>0</v>
      </c>
      <c r="P29" s="87">
        <v>0</v>
      </c>
      <c r="Q29" s="34">
        <v>0</v>
      </c>
      <c r="R29" s="58">
        <f>P29+Q29</f>
        <v>0</v>
      </c>
      <c r="S29" s="58">
        <f t="shared" ref="S29" si="29">O29+R29</f>
        <v>0</v>
      </c>
      <c r="T29" s="87">
        <v>0</v>
      </c>
      <c r="U29" s="34">
        <v>0</v>
      </c>
      <c r="V29" s="58">
        <f t="shared" si="27"/>
        <v>0</v>
      </c>
      <c r="W29" s="58">
        <v>0</v>
      </c>
      <c r="X29" s="87">
        <v>0</v>
      </c>
      <c r="Y29" s="34">
        <v>0</v>
      </c>
      <c r="Z29" s="58">
        <f t="shared" si="28"/>
        <v>0</v>
      </c>
      <c r="AA29" s="87">
        <v>0</v>
      </c>
      <c r="AB29" s="13">
        <v>0</v>
      </c>
      <c r="AC29" s="13">
        <v>0</v>
      </c>
      <c r="AD29" s="13">
        <v>0</v>
      </c>
      <c r="AE29" s="13">
        <v>0</v>
      </c>
      <c r="AF29" s="34">
        <v>0</v>
      </c>
      <c r="AG29" s="58">
        <f>Z29+AA29+AB29+AC29+AD29+AE29+AF29</f>
        <v>0</v>
      </c>
      <c r="AH29" s="24"/>
    </row>
    <row r="30" spans="1:34" s="9" customFormat="1" thickBot="1">
      <c r="A30" s="8"/>
      <c r="B30" s="31" t="s">
        <v>26</v>
      </c>
      <c r="C30" s="80">
        <f>SUM(C27:C29)</f>
        <v>12539465.047661386</v>
      </c>
      <c r="D30" s="21">
        <f t="shared" ref="D30:AG30" si="30">SUM(D27:D29)</f>
        <v>6692476.6654082993</v>
      </c>
      <c r="E30" s="38">
        <f t="shared" si="30"/>
        <v>219058.28693031814</v>
      </c>
      <c r="F30" s="59">
        <f t="shared" si="30"/>
        <v>19451000.000000004</v>
      </c>
      <c r="G30" s="80">
        <f t="shared" si="30"/>
        <v>0</v>
      </c>
      <c r="H30" s="38">
        <f t="shared" si="30"/>
        <v>0</v>
      </c>
      <c r="I30" s="59">
        <f t="shared" si="30"/>
        <v>1877000</v>
      </c>
      <c r="J30" s="59">
        <f t="shared" si="30"/>
        <v>312000</v>
      </c>
      <c r="K30" s="59">
        <f t="shared" si="30"/>
        <v>21640000.000000004</v>
      </c>
      <c r="L30" s="80">
        <f t="shared" si="30"/>
        <v>5938598.7787793186</v>
      </c>
      <c r="M30" s="21">
        <f t="shared" si="30"/>
        <v>3478440.4694348429</v>
      </c>
      <c r="N30" s="38">
        <f t="shared" si="30"/>
        <v>8798220.7517858595</v>
      </c>
      <c r="O30" s="59">
        <f t="shared" si="30"/>
        <v>18215260.000000022</v>
      </c>
      <c r="P30" s="80">
        <f t="shared" si="30"/>
        <v>4538929</v>
      </c>
      <c r="Q30" s="38">
        <f t="shared" si="30"/>
        <v>177709</v>
      </c>
      <c r="R30" s="59">
        <f t="shared" si="30"/>
        <v>4716638</v>
      </c>
      <c r="S30" s="59">
        <f t="shared" si="30"/>
        <v>22931898.000000022</v>
      </c>
      <c r="T30" s="80">
        <f t="shared" si="30"/>
        <v>8152784.0000000093</v>
      </c>
      <c r="U30" s="38">
        <f t="shared" si="30"/>
        <v>22540527.124999974</v>
      </c>
      <c r="V30" s="59">
        <f t="shared" si="30"/>
        <v>30693311.124999985</v>
      </c>
      <c r="W30" s="59">
        <f t="shared" si="30"/>
        <v>1110910.0000000086</v>
      </c>
      <c r="X30" s="80">
        <f t="shared" si="30"/>
        <v>122531.99999999968</v>
      </c>
      <c r="Y30" s="38">
        <f t="shared" si="30"/>
        <v>26520</v>
      </c>
      <c r="Z30" s="59">
        <f t="shared" si="30"/>
        <v>149051.99999999968</v>
      </c>
      <c r="AA30" s="80">
        <f t="shared" si="30"/>
        <v>24670</v>
      </c>
      <c r="AB30" s="21">
        <f t="shared" si="30"/>
        <v>0</v>
      </c>
      <c r="AC30" s="21">
        <f t="shared" si="30"/>
        <v>184269.99999999968</v>
      </c>
      <c r="AD30" s="21">
        <f t="shared" si="30"/>
        <v>2272724</v>
      </c>
      <c r="AE30" s="21">
        <f t="shared" si="30"/>
        <v>17464</v>
      </c>
      <c r="AF30" s="38">
        <f t="shared" si="30"/>
        <v>0</v>
      </c>
      <c r="AG30" s="59">
        <f t="shared" si="30"/>
        <v>2648179.9999999995</v>
      </c>
      <c r="AH30" s="24"/>
    </row>
    <row r="31" spans="1:34" thickBot="1">
      <c r="A31" s="6"/>
      <c r="B31" s="62" t="s">
        <v>55</v>
      </c>
      <c r="C31" s="30">
        <f t="shared" ref="C31:AG31" si="31">C16+C23+C26+C30</f>
        <v>176668166.26190701</v>
      </c>
      <c r="D31" s="29">
        <f t="shared" si="31"/>
        <v>96214399.49133949</v>
      </c>
      <c r="E31" s="35">
        <f t="shared" si="31"/>
        <v>2849434.2467534514</v>
      </c>
      <c r="F31" s="36">
        <f t="shared" si="31"/>
        <v>275731999.99999994</v>
      </c>
      <c r="G31" s="30">
        <f t="shared" si="31"/>
        <v>347013000.00000036</v>
      </c>
      <c r="H31" s="35">
        <f t="shared" si="31"/>
        <v>0</v>
      </c>
      <c r="I31" s="36">
        <f t="shared" si="31"/>
        <v>6210999.9999999981</v>
      </c>
      <c r="J31" s="36">
        <f t="shared" si="31"/>
        <v>4322000</v>
      </c>
      <c r="K31" s="36">
        <f t="shared" si="31"/>
        <v>539350027.19000018</v>
      </c>
      <c r="L31" s="30">
        <f t="shared" si="31"/>
        <v>30827000.662519425</v>
      </c>
      <c r="M31" s="29">
        <f t="shared" si="31"/>
        <v>18056428.906928744</v>
      </c>
      <c r="N31" s="35">
        <f t="shared" si="31"/>
        <v>45671170.430551611</v>
      </c>
      <c r="O31" s="36">
        <f t="shared" si="31"/>
        <v>94554599.999999791</v>
      </c>
      <c r="P31" s="30">
        <f t="shared" si="31"/>
        <v>13823179.999999996</v>
      </c>
      <c r="Q31" s="35">
        <f t="shared" si="31"/>
        <v>843240</v>
      </c>
      <c r="R31" s="36">
        <f t="shared" si="31"/>
        <v>14666419.999999996</v>
      </c>
      <c r="S31" s="36">
        <f t="shared" si="31"/>
        <v>109221019.99999979</v>
      </c>
      <c r="T31" s="30">
        <f t="shared" si="31"/>
        <v>149593860</v>
      </c>
      <c r="U31" s="35">
        <f>U16+U23+U26+U30</f>
        <v>90146659.99999997</v>
      </c>
      <c r="V31" s="36">
        <f t="shared" si="31"/>
        <v>250890308.13</v>
      </c>
      <c r="W31" s="36">
        <f t="shared" si="31"/>
        <v>6194440.0000000121</v>
      </c>
      <c r="X31" s="30">
        <f t="shared" si="31"/>
        <v>894209.99999999965</v>
      </c>
      <c r="Y31" s="35">
        <f t="shared" si="31"/>
        <v>478930.00000000012</v>
      </c>
      <c r="Z31" s="36">
        <f t="shared" si="31"/>
        <v>1373140</v>
      </c>
      <c r="AA31" s="30">
        <f t="shared" si="31"/>
        <v>201600</v>
      </c>
      <c r="AB31" s="29">
        <f t="shared" si="31"/>
        <v>505080</v>
      </c>
      <c r="AC31" s="29">
        <f t="shared" si="31"/>
        <v>1533800.0000000014</v>
      </c>
      <c r="AD31" s="29">
        <f t="shared" si="31"/>
        <v>9954530.0000000037</v>
      </c>
      <c r="AE31" s="29">
        <f t="shared" si="31"/>
        <v>90310</v>
      </c>
      <c r="AF31" s="35">
        <f t="shared" si="31"/>
        <v>270000</v>
      </c>
      <c r="AG31" s="36">
        <f t="shared" si="31"/>
        <v>13928460.000000004</v>
      </c>
      <c r="AH31" s="24"/>
    </row>
    <row r="32" spans="1:34" s="12" customFormat="1" ht="11.25">
      <c r="A32" s="10"/>
      <c r="B32" s="6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24"/>
    </row>
    <row r="33" spans="1:34" s="12" customFormat="1" thickBot="1">
      <c r="A33" s="10"/>
      <c r="B33" s="6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24"/>
    </row>
    <row r="34" spans="1:34" s="4" customFormat="1" ht="18">
      <c r="A34" s="3"/>
      <c r="B34" s="163" t="s">
        <v>22</v>
      </c>
      <c r="C34" s="166" t="s">
        <v>53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8"/>
      <c r="AH34" s="41"/>
    </row>
    <row r="35" spans="1:34" s="4" customFormat="1" ht="18">
      <c r="A35" s="3"/>
      <c r="B35" s="164"/>
      <c r="C35" s="169" t="s">
        <v>0</v>
      </c>
      <c r="D35" s="170"/>
      <c r="E35" s="170"/>
      <c r="F35" s="170"/>
      <c r="G35" s="170"/>
      <c r="H35" s="170"/>
      <c r="I35" s="170"/>
      <c r="J35" s="170"/>
      <c r="K35" s="170"/>
      <c r="L35" s="171" t="s">
        <v>27</v>
      </c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2"/>
      <c r="AH35" s="41"/>
    </row>
    <row r="36" spans="1:34" s="2" customFormat="1" ht="27.75">
      <c r="A36" s="1"/>
      <c r="B36" s="164"/>
      <c r="C36" s="169"/>
      <c r="D36" s="170"/>
      <c r="E36" s="170"/>
      <c r="F36" s="170"/>
      <c r="G36" s="170"/>
      <c r="H36" s="170"/>
      <c r="I36" s="170"/>
      <c r="J36" s="170"/>
      <c r="K36" s="170"/>
      <c r="L36" s="171" t="s">
        <v>28</v>
      </c>
      <c r="M36" s="171"/>
      <c r="N36" s="171"/>
      <c r="O36" s="171"/>
      <c r="P36" s="171"/>
      <c r="Q36" s="171"/>
      <c r="R36" s="171"/>
      <c r="S36" s="171"/>
      <c r="T36" s="173" t="s">
        <v>29</v>
      </c>
      <c r="U36" s="173"/>
      <c r="V36" s="173"/>
      <c r="W36" s="89" t="s">
        <v>30</v>
      </c>
      <c r="X36" s="171" t="s">
        <v>31</v>
      </c>
      <c r="Y36" s="171"/>
      <c r="Z36" s="171"/>
      <c r="AA36" s="171"/>
      <c r="AB36" s="171"/>
      <c r="AC36" s="171"/>
      <c r="AD36" s="171"/>
      <c r="AE36" s="171"/>
      <c r="AF36" s="171"/>
      <c r="AG36" s="172"/>
      <c r="AH36" s="42"/>
    </row>
    <row r="37" spans="1:34" s="2" customFormat="1" ht="12" customHeight="1">
      <c r="A37" s="1"/>
      <c r="B37" s="164"/>
      <c r="C37" s="174" t="s">
        <v>4</v>
      </c>
      <c r="D37" s="175"/>
      <c r="E37" s="175"/>
      <c r="F37" s="175"/>
      <c r="G37" s="175" t="s">
        <v>51</v>
      </c>
      <c r="H37" s="176" t="s">
        <v>38</v>
      </c>
      <c r="I37" s="175" t="s">
        <v>52</v>
      </c>
      <c r="J37" s="177" t="s">
        <v>47</v>
      </c>
      <c r="K37" s="160" t="s">
        <v>32</v>
      </c>
      <c r="L37" s="175" t="s">
        <v>5</v>
      </c>
      <c r="M37" s="175"/>
      <c r="N37" s="175"/>
      <c r="O37" s="175"/>
      <c r="P37" s="175" t="s">
        <v>6</v>
      </c>
      <c r="Q37" s="175"/>
      <c r="R37" s="175"/>
      <c r="S37" s="160" t="s">
        <v>33</v>
      </c>
      <c r="T37" s="159" t="s">
        <v>7</v>
      </c>
      <c r="U37" s="159" t="s">
        <v>8</v>
      </c>
      <c r="V37" s="160" t="s">
        <v>34</v>
      </c>
      <c r="W37" s="160" t="s">
        <v>36</v>
      </c>
      <c r="X37" s="162" t="s">
        <v>39</v>
      </c>
      <c r="Y37" s="162"/>
      <c r="Z37" s="162"/>
      <c r="AA37" s="159" t="s">
        <v>43</v>
      </c>
      <c r="AB37" s="159" t="s">
        <v>44</v>
      </c>
      <c r="AC37" s="159" t="s">
        <v>45</v>
      </c>
      <c r="AD37" s="159" t="s">
        <v>40</v>
      </c>
      <c r="AE37" s="159" t="s">
        <v>42</v>
      </c>
      <c r="AF37" s="159" t="s">
        <v>41</v>
      </c>
      <c r="AG37" s="158" t="s">
        <v>35</v>
      </c>
      <c r="AH37" s="42"/>
    </row>
    <row r="38" spans="1:34" s="2" customFormat="1" ht="57" customHeight="1" thickBot="1">
      <c r="A38" s="1"/>
      <c r="B38" s="165"/>
      <c r="C38" s="90" t="s">
        <v>9</v>
      </c>
      <c r="D38" s="52" t="s">
        <v>48</v>
      </c>
      <c r="E38" s="64" t="s">
        <v>46</v>
      </c>
      <c r="F38" s="65" t="s">
        <v>10</v>
      </c>
      <c r="G38" s="150"/>
      <c r="H38" s="152"/>
      <c r="I38" s="150"/>
      <c r="J38" s="178"/>
      <c r="K38" s="161"/>
      <c r="L38" s="46" t="s">
        <v>11</v>
      </c>
      <c r="M38" s="46" t="s">
        <v>12</v>
      </c>
      <c r="N38" s="46" t="s">
        <v>13</v>
      </c>
      <c r="O38" s="65" t="s">
        <v>14</v>
      </c>
      <c r="P38" s="48" t="s">
        <v>15</v>
      </c>
      <c r="Q38" s="48" t="s">
        <v>16</v>
      </c>
      <c r="R38" s="65" t="s">
        <v>17</v>
      </c>
      <c r="S38" s="161"/>
      <c r="T38" s="122"/>
      <c r="U38" s="122"/>
      <c r="V38" s="161"/>
      <c r="W38" s="161"/>
      <c r="X38" s="22" t="s">
        <v>19</v>
      </c>
      <c r="Y38" s="22" t="s">
        <v>18</v>
      </c>
      <c r="Z38" s="65" t="s">
        <v>20</v>
      </c>
      <c r="AA38" s="122"/>
      <c r="AB38" s="122"/>
      <c r="AC38" s="122"/>
      <c r="AD38" s="122"/>
      <c r="AE38" s="122"/>
      <c r="AF38" s="122"/>
      <c r="AG38" s="128"/>
      <c r="AH38" s="42"/>
    </row>
    <row r="39" spans="1:34" s="2" customFormat="1" ht="14.25" customHeight="1" thickBot="1">
      <c r="A39" s="1"/>
      <c r="B39" s="101" t="s">
        <v>69</v>
      </c>
      <c r="C39" s="69">
        <v>0</v>
      </c>
      <c r="D39" s="70">
        <v>0</v>
      </c>
      <c r="E39" s="72">
        <v>0</v>
      </c>
      <c r="F39" s="96">
        <f>C39+D39+E39</f>
        <v>0</v>
      </c>
      <c r="G39" s="70">
        <v>0</v>
      </c>
      <c r="H39" s="67">
        <v>0</v>
      </c>
      <c r="I39" s="67">
        <v>0</v>
      </c>
      <c r="J39" s="72">
        <v>0</v>
      </c>
      <c r="K39" s="96">
        <f t="shared" ref="K39:K42" si="32">F39+G39+I39+J39</f>
        <v>0</v>
      </c>
      <c r="L39" s="70">
        <v>0</v>
      </c>
      <c r="M39" s="67">
        <v>0</v>
      </c>
      <c r="N39" s="72">
        <v>0</v>
      </c>
      <c r="O39" s="96">
        <f t="shared" ref="O39:O54" si="33">L39+M39+N39</f>
        <v>0</v>
      </c>
      <c r="P39" s="70">
        <v>46392.940000000017</v>
      </c>
      <c r="Q39" s="72">
        <v>15850.000000000002</v>
      </c>
      <c r="R39" s="96">
        <f t="shared" ref="R39:R54" si="34">SUM(P39:Q39)</f>
        <v>62242.940000000017</v>
      </c>
      <c r="S39" s="96">
        <f>O39+R39</f>
        <v>62242.940000000017</v>
      </c>
      <c r="T39" s="70">
        <v>5090509.419999999</v>
      </c>
      <c r="U39" s="72">
        <v>15448.249999999995</v>
      </c>
      <c r="V39" s="96">
        <f>SUM(T39:U39)</f>
        <v>5105957.669999999</v>
      </c>
      <c r="W39" s="96">
        <v>0</v>
      </c>
      <c r="X39" s="70">
        <v>19166.54</v>
      </c>
      <c r="Y39" s="72">
        <v>35991.67</v>
      </c>
      <c r="Z39" s="96">
        <f>X39+Y39</f>
        <v>55158.21</v>
      </c>
      <c r="AA39" s="70">
        <v>3838.4200000000005</v>
      </c>
      <c r="AB39" s="67">
        <v>0</v>
      </c>
      <c r="AC39" s="67">
        <v>0</v>
      </c>
      <c r="AD39" s="67">
        <v>0</v>
      </c>
      <c r="AE39" s="67">
        <v>0</v>
      </c>
      <c r="AF39" s="72">
        <v>0</v>
      </c>
      <c r="AG39" s="96">
        <f t="shared" ref="AG39:AG55" si="35">Z39+AA39+AB39+AC39+AD39+AE39+AF39</f>
        <v>58996.63</v>
      </c>
      <c r="AH39" s="42"/>
    </row>
    <row r="40" spans="1:34" s="9" customFormat="1" ht="11.25">
      <c r="A40" s="8"/>
      <c r="B40" s="95" t="s">
        <v>57</v>
      </c>
      <c r="C40" s="97">
        <v>32073485.409999996</v>
      </c>
      <c r="D40" s="85">
        <v>18112606.409999996</v>
      </c>
      <c r="E40" s="18">
        <v>563887.1100000001</v>
      </c>
      <c r="F40" s="57">
        <f>C40+D40+E40</f>
        <v>50749978.929999992</v>
      </c>
      <c r="G40" s="85">
        <f>875973.02+38248095.94</f>
        <v>39124068.960000001</v>
      </c>
      <c r="H40" s="84">
        <v>33219971.259999998</v>
      </c>
      <c r="I40" s="17">
        <v>151593.6399999999</v>
      </c>
      <c r="J40" s="18">
        <v>450716.94000000035</v>
      </c>
      <c r="K40" s="57">
        <f>F40+G40+I40+J40</f>
        <v>90476358.469999984</v>
      </c>
      <c r="L40" s="85">
        <v>4418027.799999998</v>
      </c>
      <c r="M40" s="17">
        <v>2268822.4700000002</v>
      </c>
      <c r="N40" s="18">
        <v>6192929.7199999969</v>
      </c>
      <c r="O40" s="57">
        <f t="shared" si="33"/>
        <v>12879779.989999995</v>
      </c>
      <c r="P40" s="85">
        <v>1183667.98</v>
      </c>
      <c r="Q40" s="18">
        <v>80700</v>
      </c>
      <c r="R40" s="57">
        <f t="shared" si="34"/>
        <v>1264367.98</v>
      </c>
      <c r="S40" s="57">
        <f>O40+R40</f>
        <v>14144147.969999995</v>
      </c>
      <c r="T40" s="85">
        <v>20075744.880000006</v>
      </c>
      <c r="U40" s="18">
        <v>4962838.8399999989</v>
      </c>
      <c r="V40" s="57">
        <f>SUM(T40:U40)</f>
        <v>25038583.720000006</v>
      </c>
      <c r="W40" s="57">
        <v>716720.2</v>
      </c>
      <c r="X40" s="85">
        <v>75631.140000000014</v>
      </c>
      <c r="Y40" s="18">
        <v>26268.05</v>
      </c>
      <c r="Z40" s="57">
        <f>X40+Y40</f>
        <v>101899.19000000002</v>
      </c>
      <c r="AA40" s="85">
        <v>19344.59</v>
      </c>
      <c r="AB40" s="17">
        <v>21947.49</v>
      </c>
      <c r="AC40" s="17">
        <v>122953.34999999999</v>
      </c>
      <c r="AD40" s="17">
        <v>549169.06000000006</v>
      </c>
      <c r="AE40" s="17">
        <v>18954.66</v>
      </c>
      <c r="AF40" s="18">
        <v>0</v>
      </c>
      <c r="AG40" s="57">
        <f t="shared" si="35"/>
        <v>834268.34000000008</v>
      </c>
      <c r="AH40" s="24"/>
    </row>
    <row r="41" spans="1:34" s="9" customFormat="1" ht="11.25">
      <c r="A41" s="8"/>
      <c r="B41" s="92" t="s">
        <v>58</v>
      </c>
      <c r="C41" s="98">
        <v>31329207.429999989</v>
      </c>
      <c r="D41" s="86">
        <v>15932812.309999999</v>
      </c>
      <c r="E41" s="20">
        <v>545562.31000000006</v>
      </c>
      <c r="F41" s="54">
        <f t="shared" ref="F41:F46" si="36">C41+D41+E41</f>
        <v>47807582.04999999</v>
      </c>
      <c r="G41" s="86">
        <v>17898138.290000007</v>
      </c>
      <c r="H41" s="82">
        <v>26763561.350000001</v>
      </c>
      <c r="I41" s="19">
        <v>187639.26999999993</v>
      </c>
      <c r="J41" s="20">
        <v>435930.5700000003</v>
      </c>
      <c r="K41" s="54">
        <f t="shared" si="32"/>
        <v>66329290.18</v>
      </c>
      <c r="L41" s="86">
        <v>4230583.209999999</v>
      </c>
      <c r="M41" s="19">
        <v>2032590.9100000004</v>
      </c>
      <c r="N41" s="20">
        <v>5953035.1799999969</v>
      </c>
      <c r="O41" s="54">
        <f t="shared" si="33"/>
        <v>12216209.299999997</v>
      </c>
      <c r="P41" s="86">
        <v>1096296.8</v>
      </c>
      <c r="Q41" s="20">
        <v>68160</v>
      </c>
      <c r="R41" s="54">
        <f t="shared" si="34"/>
        <v>1164456.8</v>
      </c>
      <c r="S41" s="54">
        <f>O41+R41</f>
        <v>13380666.099999998</v>
      </c>
      <c r="T41" s="86">
        <v>18648099.930000011</v>
      </c>
      <c r="U41" s="20">
        <v>4688499.6999999983</v>
      </c>
      <c r="V41" s="54">
        <f>SUM(T41:U41)</f>
        <v>23336599.63000001</v>
      </c>
      <c r="W41" s="54">
        <v>663573.14000000036</v>
      </c>
      <c r="X41" s="86">
        <v>85799.84</v>
      </c>
      <c r="Y41" s="20">
        <v>87913.800000000017</v>
      </c>
      <c r="Z41" s="54">
        <f t="shared" ref="Z41:Z54" si="37">X41+Y41</f>
        <v>173713.64</v>
      </c>
      <c r="AA41" s="86">
        <v>27965.550000000003</v>
      </c>
      <c r="AB41" s="19">
        <v>21947.49</v>
      </c>
      <c r="AC41" s="19">
        <v>131205.91</v>
      </c>
      <c r="AD41" s="19">
        <v>549169.06000000006</v>
      </c>
      <c r="AE41" s="19">
        <v>8135.99</v>
      </c>
      <c r="AF41" s="20">
        <v>0</v>
      </c>
      <c r="AG41" s="54">
        <f t="shared" si="35"/>
        <v>912137.64</v>
      </c>
      <c r="AH41" s="24"/>
    </row>
    <row r="42" spans="1:34" s="9" customFormat="1" thickBot="1">
      <c r="A42" s="8"/>
      <c r="B42" s="93" t="s">
        <v>59</v>
      </c>
      <c r="C42" s="99">
        <f>33903715.93+30751.77</f>
        <v>33934467.700000003</v>
      </c>
      <c r="D42" s="87">
        <v>17904698.219999991</v>
      </c>
      <c r="E42" s="34">
        <v>590982.90000000014</v>
      </c>
      <c r="F42" s="58">
        <f t="shared" si="36"/>
        <v>52430148.819999993</v>
      </c>
      <c r="G42" s="87">
        <v>35737926.790000089</v>
      </c>
      <c r="H42" s="83">
        <v>32667344.540000007</v>
      </c>
      <c r="I42" s="13">
        <v>226430.43999999974</v>
      </c>
      <c r="J42" s="34">
        <v>472428.09999999951</v>
      </c>
      <c r="K42" s="58">
        <f t="shared" si="32"/>
        <v>88866934.150000066</v>
      </c>
      <c r="L42" s="87">
        <v>4861393.9500000011</v>
      </c>
      <c r="M42" s="13">
        <v>2417524.92</v>
      </c>
      <c r="N42" s="34">
        <v>6763905.54</v>
      </c>
      <c r="O42" s="58">
        <f>L42+M42+N42</f>
        <v>14042824.41</v>
      </c>
      <c r="P42" s="87">
        <v>1268195.3999999999</v>
      </c>
      <c r="Q42" s="34">
        <v>87120</v>
      </c>
      <c r="R42" s="58">
        <f t="shared" si="34"/>
        <v>1355315.4</v>
      </c>
      <c r="S42" s="58">
        <f>O42+R42</f>
        <v>15398139.810000001</v>
      </c>
      <c r="T42" s="87">
        <v>20900495.739999998</v>
      </c>
      <c r="U42" s="34">
        <v>5616592.3599999994</v>
      </c>
      <c r="V42" s="58">
        <f>SUM(T42:U42)</f>
        <v>26517088.099999998</v>
      </c>
      <c r="W42" s="58">
        <v>707706.90999999968</v>
      </c>
      <c r="X42" s="87">
        <v>143477.93000000002</v>
      </c>
      <c r="Y42" s="34">
        <v>60135.080000000009</v>
      </c>
      <c r="Z42" s="58">
        <f t="shared" si="37"/>
        <v>203613.01000000004</v>
      </c>
      <c r="AA42" s="87">
        <v>17662.420000000002</v>
      </c>
      <c r="AB42" s="13">
        <v>43894.98</v>
      </c>
      <c r="AC42" s="13">
        <v>234155.43</v>
      </c>
      <c r="AD42" s="13">
        <v>563969.34</v>
      </c>
      <c r="AE42" s="13">
        <v>3139.57</v>
      </c>
      <c r="AF42" s="34">
        <v>0</v>
      </c>
      <c r="AG42" s="58">
        <f t="shared" si="35"/>
        <v>1066434.75</v>
      </c>
      <c r="AH42" s="24"/>
    </row>
    <row r="43" spans="1:34" s="9" customFormat="1" thickBot="1">
      <c r="A43" s="8"/>
      <c r="B43" s="94" t="s">
        <v>23</v>
      </c>
      <c r="C43" s="100">
        <f>SUM(C39:C42)</f>
        <v>97337160.539999992</v>
      </c>
      <c r="D43" s="100">
        <f t="shared" ref="D43:AG43" si="38">SUM(D39:D42)</f>
        <v>51950116.93999999</v>
      </c>
      <c r="E43" s="100">
        <f t="shared" si="38"/>
        <v>1700432.3200000003</v>
      </c>
      <c r="F43" s="100">
        <f t="shared" si="38"/>
        <v>150987709.79999998</v>
      </c>
      <c r="G43" s="100">
        <f t="shared" si="38"/>
        <v>92760134.040000096</v>
      </c>
      <c r="H43" s="100">
        <f t="shared" si="38"/>
        <v>92650877.150000006</v>
      </c>
      <c r="I43" s="100">
        <f t="shared" si="38"/>
        <v>565663.34999999951</v>
      </c>
      <c r="J43" s="100">
        <f t="shared" si="38"/>
        <v>1359075.6100000003</v>
      </c>
      <c r="K43" s="100">
        <f t="shared" si="38"/>
        <v>245672582.80000004</v>
      </c>
      <c r="L43" s="100">
        <f t="shared" si="38"/>
        <v>13510004.959999999</v>
      </c>
      <c r="M43" s="100">
        <f t="shared" si="38"/>
        <v>6718938.3000000007</v>
      </c>
      <c r="N43" s="100">
        <f t="shared" si="38"/>
        <v>18909870.439999994</v>
      </c>
      <c r="O43" s="100">
        <f t="shared" si="38"/>
        <v>39138813.699999988</v>
      </c>
      <c r="P43" s="100">
        <f t="shared" si="38"/>
        <v>3594553.1199999996</v>
      </c>
      <c r="Q43" s="100">
        <f t="shared" si="38"/>
        <v>251830</v>
      </c>
      <c r="R43" s="100">
        <f t="shared" si="38"/>
        <v>3846383.1199999996</v>
      </c>
      <c r="S43" s="100">
        <f t="shared" si="38"/>
        <v>42985196.819999993</v>
      </c>
      <c r="T43" s="100">
        <f t="shared" si="38"/>
        <v>64714849.970000014</v>
      </c>
      <c r="U43" s="100">
        <f>SUM(U40:U42)</f>
        <v>15267930.899999997</v>
      </c>
      <c r="V43" s="100">
        <f>SUM(V40:V42)</f>
        <v>74892271.450000018</v>
      </c>
      <c r="W43" s="100">
        <f t="shared" si="38"/>
        <v>2088000.25</v>
      </c>
      <c r="X43" s="100">
        <f t="shared" si="38"/>
        <v>324075.45000000007</v>
      </c>
      <c r="Y43" s="100">
        <f t="shared" si="38"/>
        <v>210308.60000000003</v>
      </c>
      <c r="Z43" s="100">
        <f t="shared" si="38"/>
        <v>534384.05000000005</v>
      </c>
      <c r="AA43" s="100">
        <f t="shared" si="38"/>
        <v>68810.98000000001</v>
      </c>
      <c r="AB43" s="100">
        <f t="shared" si="38"/>
        <v>87789.96</v>
      </c>
      <c r="AC43" s="100">
        <f t="shared" si="38"/>
        <v>488314.69</v>
      </c>
      <c r="AD43" s="100">
        <f t="shared" si="38"/>
        <v>1662307.46</v>
      </c>
      <c r="AE43" s="100">
        <f t="shared" si="38"/>
        <v>30230.22</v>
      </c>
      <c r="AF43" s="100">
        <f t="shared" si="38"/>
        <v>0</v>
      </c>
      <c r="AG43" s="100">
        <f t="shared" si="38"/>
        <v>2871837.3600000003</v>
      </c>
      <c r="AH43" s="24"/>
    </row>
    <row r="44" spans="1:34" s="15" customFormat="1" ht="11.25">
      <c r="A44" s="14"/>
      <c r="B44" s="95" t="s">
        <v>60</v>
      </c>
      <c r="C44" s="97">
        <v>31048590.170000006</v>
      </c>
      <c r="D44" s="85">
        <v>16588157.360000007</v>
      </c>
      <c r="E44" s="18">
        <v>563556.30999999994</v>
      </c>
      <c r="F44" s="57">
        <f t="shared" si="36"/>
        <v>48200303.840000018</v>
      </c>
      <c r="G44" s="85">
        <v>17337734.969999913</v>
      </c>
      <c r="H44" s="84">
        <v>34722178.379999995</v>
      </c>
      <c r="I44" s="17">
        <v>196719.55999999985</v>
      </c>
      <c r="J44" s="18">
        <v>450325.89999999997</v>
      </c>
      <c r="K44" s="57">
        <f t="shared" ref="K44:K46" si="39">F44+G44+I44+J44</f>
        <v>66185084.269999929</v>
      </c>
      <c r="L44" s="85">
        <v>4372964.9899999984</v>
      </c>
      <c r="M44" s="17">
        <v>2083510.8799999997</v>
      </c>
      <c r="N44" s="18">
        <v>5877929.21</v>
      </c>
      <c r="O44" s="57">
        <f t="shared" si="33"/>
        <v>12334405.079999998</v>
      </c>
      <c r="P44" s="85">
        <v>1096717.8</v>
      </c>
      <c r="Q44" s="18">
        <v>70080</v>
      </c>
      <c r="R44" s="57">
        <f t="shared" si="34"/>
        <v>1166797.8</v>
      </c>
      <c r="S44" s="57">
        <f>O44+R44</f>
        <v>13501202.879999999</v>
      </c>
      <c r="T44" s="85">
        <v>20679302.079999998</v>
      </c>
      <c r="U44" s="18">
        <v>5519950.4499999974</v>
      </c>
      <c r="V44" s="57">
        <f>SUM(T44:U44)</f>
        <v>26199252.529999994</v>
      </c>
      <c r="W44" s="57">
        <v>683270.66999999993</v>
      </c>
      <c r="X44" s="85">
        <v>84504.010000000009</v>
      </c>
      <c r="Y44" s="18">
        <v>32198.590000000004</v>
      </c>
      <c r="Z44" s="57">
        <f t="shared" si="37"/>
        <v>116702.6</v>
      </c>
      <c r="AA44" s="85">
        <v>27334.71000000001</v>
      </c>
      <c r="AB44" s="17">
        <v>43894.98</v>
      </c>
      <c r="AC44" s="17">
        <v>186522.81000000003</v>
      </c>
      <c r="AD44" s="17">
        <v>489755.39</v>
      </c>
      <c r="AE44" s="17">
        <v>22935.590000000004</v>
      </c>
      <c r="AF44" s="18">
        <v>0</v>
      </c>
      <c r="AG44" s="57">
        <f t="shared" si="35"/>
        <v>887146.08000000007</v>
      </c>
      <c r="AH44" s="43"/>
    </row>
    <row r="45" spans="1:34" s="15" customFormat="1" ht="11.25">
      <c r="A45" s="14"/>
      <c r="B45" s="92" t="s">
        <v>61</v>
      </c>
      <c r="C45" s="98">
        <v>0</v>
      </c>
      <c r="D45" s="86">
        <v>0</v>
      </c>
      <c r="E45" s="20">
        <v>0</v>
      </c>
      <c r="F45" s="54">
        <f t="shared" si="36"/>
        <v>0</v>
      </c>
      <c r="G45" s="86">
        <v>27226657.760000002</v>
      </c>
      <c r="H45" s="82"/>
      <c r="I45" s="19">
        <v>0</v>
      </c>
      <c r="J45" s="20">
        <v>0</v>
      </c>
      <c r="K45" s="54">
        <f t="shared" si="39"/>
        <v>27226657.760000002</v>
      </c>
      <c r="L45" s="86">
        <v>0</v>
      </c>
      <c r="M45" s="19">
        <v>0</v>
      </c>
      <c r="N45" s="20">
        <v>0</v>
      </c>
      <c r="O45" s="54">
        <f t="shared" si="33"/>
        <v>0</v>
      </c>
      <c r="P45" s="86">
        <v>0</v>
      </c>
      <c r="Q45" s="20">
        <v>0</v>
      </c>
      <c r="R45" s="54">
        <f t="shared" si="34"/>
        <v>0</v>
      </c>
      <c r="S45" s="54">
        <f>O45+R45</f>
        <v>0</v>
      </c>
      <c r="T45" s="86">
        <v>0</v>
      </c>
      <c r="U45" s="20">
        <v>0</v>
      </c>
      <c r="V45" s="54">
        <v>0</v>
      </c>
      <c r="W45" s="54">
        <v>0</v>
      </c>
      <c r="X45" s="86">
        <v>0</v>
      </c>
      <c r="Y45" s="20">
        <v>0</v>
      </c>
      <c r="Z45" s="54">
        <f t="shared" si="37"/>
        <v>0</v>
      </c>
      <c r="AA45" s="86">
        <v>0</v>
      </c>
      <c r="AB45" s="19">
        <v>0</v>
      </c>
      <c r="AC45" s="19">
        <v>0</v>
      </c>
      <c r="AD45" s="19">
        <v>0</v>
      </c>
      <c r="AE45" s="19">
        <v>0</v>
      </c>
      <c r="AF45" s="20">
        <v>0</v>
      </c>
      <c r="AG45" s="54">
        <f t="shared" si="35"/>
        <v>0</v>
      </c>
      <c r="AH45" s="43"/>
    </row>
    <row r="46" spans="1:34" s="15" customFormat="1" thickBot="1">
      <c r="A46" s="14"/>
      <c r="B46" s="93" t="s">
        <v>62</v>
      </c>
      <c r="C46" s="99">
        <v>0</v>
      </c>
      <c r="D46" s="87">
        <v>0</v>
      </c>
      <c r="E46" s="34">
        <v>0</v>
      </c>
      <c r="F46" s="58">
        <f t="shared" si="36"/>
        <v>0</v>
      </c>
      <c r="G46" s="87">
        <v>0</v>
      </c>
      <c r="H46" s="83"/>
      <c r="I46" s="13">
        <v>0</v>
      </c>
      <c r="J46" s="34">
        <v>0</v>
      </c>
      <c r="K46" s="58">
        <f t="shared" si="39"/>
        <v>0</v>
      </c>
      <c r="L46" s="87">
        <v>0</v>
      </c>
      <c r="M46" s="13">
        <v>0</v>
      </c>
      <c r="N46" s="34">
        <v>0</v>
      </c>
      <c r="O46" s="58">
        <f t="shared" si="33"/>
        <v>0</v>
      </c>
      <c r="P46" s="87">
        <v>0</v>
      </c>
      <c r="Q46" s="34">
        <v>0</v>
      </c>
      <c r="R46" s="58">
        <f t="shared" si="34"/>
        <v>0</v>
      </c>
      <c r="S46" s="58">
        <f>O46+R46</f>
        <v>0</v>
      </c>
      <c r="T46" s="87">
        <v>0</v>
      </c>
      <c r="U46" s="34">
        <v>0</v>
      </c>
      <c r="V46" s="58">
        <v>0</v>
      </c>
      <c r="W46" s="58">
        <v>0</v>
      </c>
      <c r="X46" s="87">
        <v>0</v>
      </c>
      <c r="Y46" s="34">
        <v>0</v>
      </c>
      <c r="Z46" s="58">
        <f t="shared" si="37"/>
        <v>0</v>
      </c>
      <c r="AA46" s="87">
        <v>0</v>
      </c>
      <c r="AB46" s="13">
        <v>0</v>
      </c>
      <c r="AC46" s="13">
        <v>0</v>
      </c>
      <c r="AD46" s="13">
        <v>0</v>
      </c>
      <c r="AE46" s="13">
        <v>0</v>
      </c>
      <c r="AF46" s="34">
        <v>0</v>
      </c>
      <c r="AG46" s="58">
        <f t="shared" si="35"/>
        <v>0</v>
      </c>
      <c r="AH46" s="43"/>
    </row>
    <row r="47" spans="1:34" s="9" customFormat="1" thickBot="1">
      <c r="A47" s="8"/>
      <c r="B47" s="94" t="s">
        <v>24</v>
      </c>
      <c r="C47" s="100">
        <f t="shared" ref="C47:S47" si="40">SUM(C44:C46)</f>
        <v>31048590.170000006</v>
      </c>
      <c r="D47" s="80">
        <f t="shared" si="40"/>
        <v>16588157.360000007</v>
      </c>
      <c r="E47" s="38">
        <f t="shared" si="40"/>
        <v>563556.30999999994</v>
      </c>
      <c r="F47" s="59">
        <f t="shared" si="40"/>
        <v>48200303.840000018</v>
      </c>
      <c r="G47" s="80">
        <f t="shared" si="40"/>
        <v>44564392.729999915</v>
      </c>
      <c r="H47" s="21">
        <f t="shared" si="40"/>
        <v>34722178.379999995</v>
      </c>
      <c r="I47" s="21">
        <f t="shared" si="40"/>
        <v>196719.55999999985</v>
      </c>
      <c r="J47" s="38">
        <f t="shared" si="40"/>
        <v>450325.89999999997</v>
      </c>
      <c r="K47" s="59">
        <f t="shared" si="40"/>
        <v>93411742.029999927</v>
      </c>
      <c r="L47" s="80">
        <f t="shared" si="40"/>
        <v>4372964.9899999984</v>
      </c>
      <c r="M47" s="21">
        <f t="shared" si="40"/>
        <v>2083510.8799999997</v>
      </c>
      <c r="N47" s="38">
        <f t="shared" si="40"/>
        <v>5877929.21</v>
      </c>
      <c r="O47" s="59">
        <f t="shared" si="40"/>
        <v>12334405.079999998</v>
      </c>
      <c r="P47" s="80">
        <f t="shared" si="40"/>
        <v>1096717.8</v>
      </c>
      <c r="Q47" s="38">
        <f t="shared" si="40"/>
        <v>70080</v>
      </c>
      <c r="R47" s="59">
        <f t="shared" si="40"/>
        <v>1166797.8</v>
      </c>
      <c r="S47" s="59">
        <f t="shared" si="40"/>
        <v>13501202.879999999</v>
      </c>
      <c r="T47" s="80">
        <f>SUM(T44:T46)</f>
        <v>20679302.079999998</v>
      </c>
      <c r="U47" s="38">
        <f>SUM(U44:U46)</f>
        <v>5519950.4499999974</v>
      </c>
      <c r="V47" s="59">
        <f t="shared" ref="V47:AG47" si="41">SUM(V44:V46)</f>
        <v>26199252.529999994</v>
      </c>
      <c r="W47" s="59">
        <f t="shared" si="41"/>
        <v>683270.66999999993</v>
      </c>
      <c r="X47" s="80">
        <f t="shared" si="41"/>
        <v>84504.010000000009</v>
      </c>
      <c r="Y47" s="38">
        <f t="shared" si="41"/>
        <v>32198.590000000004</v>
      </c>
      <c r="Z47" s="59">
        <f t="shared" si="41"/>
        <v>116702.6</v>
      </c>
      <c r="AA47" s="80">
        <f t="shared" si="41"/>
        <v>27334.71000000001</v>
      </c>
      <c r="AB47" s="21">
        <f t="shared" si="41"/>
        <v>43894.98</v>
      </c>
      <c r="AC47" s="21">
        <f t="shared" si="41"/>
        <v>186522.81000000003</v>
      </c>
      <c r="AD47" s="21">
        <f t="shared" si="41"/>
        <v>489755.39</v>
      </c>
      <c r="AE47" s="21">
        <f t="shared" si="41"/>
        <v>22935.590000000004</v>
      </c>
      <c r="AF47" s="38">
        <f t="shared" si="41"/>
        <v>0</v>
      </c>
      <c r="AG47" s="59">
        <f t="shared" si="41"/>
        <v>887146.08000000007</v>
      </c>
      <c r="AH47" s="24"/>
    </row>
    <row r="48" spans="1:34" s="9" customFormat="1" ht="11.25">
      <c r="A48" s="8"/>
      <c r="B48" s="95" t="s">
        <v>63</v>
      </c>
      <c r="C48" s="97">
        <v>0</v>
      </c>
      <c r="D48" s="85">
        <v>0</v>
      </c>
      <c r="E48" s="18">
        <v>0</v>
      </c>
      <c r="F48" s="57">
        <f t="shared" ref="F48:F54" si="42">C48+D48+E48</f>
        <v>0</v>
      </c>
      <c r="G48" s="85">
        <v>0</v>
      </c>
      <c r="H48" s="84"/>
      <c r="I48" s="17">
        <v>0</v>
      </c>
      <c r="J48" s="18">
        <v>0</v>
      </c>
      <c r="K48" s="57">
        <f>F48+G48+I48+J48</f>
        <v>0</v>
      </c>
      <c r="L48" s="85">
        <v>0</v>
      </c>
      <c r="M48" s="17">
        <v>0</v>
      </c>
      <c r="N48" s="18">
        <v>0</v>
      </c>
      <c r="O48" s="57">
        <f t="shared" si="33"/>
        <v>0</v>
      </c>
      <c r="P48" s="85">
        <v>0</v>
      </c>
      <c r="Q48" s="18">
        <v>0</v>
      </c>
      <c r="R48" s="57">
        <f t="shared" si="34"/>
        <v>0</v>
      </c>
      <c r="S48" s="57">
        <f>O48+R48</f>
        <v>0</v>
      </c>
      <c r="T48" s="85">
        <v>0</v>
      </c>
      <c r="U48" s="18">
        <v>0</v>
      </c>
      <c r="V48" s="57">
        <v>0</v>
      </c>
      <c r="W48" s="57">
        <v>0</v>
      </c>
      <c r="X48" s="85">
        <v>0</v>
      </c>
      <c r="Y48" s="18">
        <v>0</v>
      </c>
      <c r="Z48" s="57">
        <f t="shared" si="37"/>
        <v>0</v>
      </c>
      <c r="AA48" s="85">
        <v>0</v>
      </c>
      <c r="AB48" s="17">
        <v>0</v>
      </c>
      <c r="AC48" s="17">
        <v>0</v>
      </c>
      <c r="AD48" s="17">
        <v>0</v>
      </c>
      <c r="AE48" s="17">
        <v>0</v>
      </c>
      <c r="AF48" s="18">
        <v>0</v>
      </c>
      <c r="AG48" s="57">
        <f>Z48+AA48+AB48+AC48+AD48+AE48+AF48</f>
        <v>0</v>
      </c>
      <c r="AH48" s="24"/>
    </row>
    <row r="49" spans="1:34" s="9" customFormat="1" ht="11.25">
      <c r="A49" s="8"/>
      <c r="B49" s="92" t="s">
        <v>64</v>
      </c>
      <c r="C49" s="98">
        <v>0</v>
      </c>
      <c r="D49" s="86">
        <v>0</v>
      </c>
      <c r="E49" s="20">
        <v>0</v>
      </c>
      <c r="F49" s="54">
        <f t="shared" si="42"/>
        <v>0</v>
      </c>
      <c r="G49" s="86">
        <v>0</v>
      </c>
      <c r="H49" s="82"/>
      <c r="I49" s="19">
        <v>0</v>
      </c>
      <c r="J49" s="20">
        <v>0</v>
      </c>
      <c r="K49" s="54">
        <f t="shared" ref="K49" si="43">F49+G49+I49+J49</f>
        <v>0</v>
      </c>
      <c r="L49" s="86">
        <v>0</v>
      </c>
      <c r="M49" s="19">
        <v>0</v>
      </c>
      <c r="N49" s="20">
        <v>0</v>
      </c>
      <c r="O49" s="54">
        <f t="shared" si="33"/>
        <v>0</v>
      </c>
      <c r="P49" s="86">
        <v>0</v>
      </c>
      <c r="Q49" s="20">
        <v>0</v>
      </c>
      <c r="R49" s="54">
        <f t="shared" si="34"/>
        <v>0</v>
      </c>
      <c r="S49" s="54">
        <f>O49+R49</f>
        <v>0</v>
      </c>
      <c r="T49" s="86">
        <v>0</v>
      </c>
      <c r="U49" s="20">
        <v>0</v>
      </c>
      <c r="V49" s="54">
        <v>0</v>
      </c>
      <c r="W49" s="54">
        <v>0</v>
      </c>
      <c r="X49" s="86">
        <v>0</v>
      </c>
      <c r="Y49" s="20">
        <v>0</v>
      </c>
      <c r="Z49" s="54">
        <f t="shared" si="37"/>
        <v>0</v>
      </c>
      <c r="AA49" s="86">
        <v>0</v>
      </c>
      <c r="AB49" s="19">
        <v>0</v>
      </c>
      <c r="AC49" s="19">
        <v>0</v>
      </c>
      <c r="AD49" s="19">
        <v>0</v>
      </c>
      <c r="AE49" s="19">
        <v>0</v>
      </c>
      <c r="AF49" s="20">
        <v>0</v>
      </c>
      <c r="AG49" s="54">
        <f>Z49+AA49+AB49+AC49+AD49+AE49+AF49</f>
        <v>0</v>
      </c>
      <c r="AH49" s="24"/>
    </row>
    <row r="50" spans="1:34" s="9" customFormat="1" thickBot="1">
      <c r="A50" s="8"/>
      <c r="B50" s="93" t="s">
        <v>65</v>
      </c>
      <c r="C50" s="99">
        <v>0</v>
      </c>
      <c r="D50" s="87">
        <v>0</v>
      </c>
      <c r="E50" s="34">
        <v>0</v>
      </c>
      <c r="F50" s="58">
        <f>C50+D50+E50</f>
        <v>0</v>
      </c>
      <c r="G50" s="87">
        <v>0</v>
      </c>
      <c r="H50" s="83"/>
      <c r="I50" s="13">
        <v>0</v>
      </c>
      <c r="J50" s="34">
        <v>0</v>
      </c>
      <c r="K50" s="58">
        <f>F50+G50+I50+J50</f>
        <v>0</v>
      </c>
      <c r="L50" s="87">
        <v>0</v>
      </c>
      <c r="M50" s="13">
        <v>0</v>
      </c>
      <c r="N50" s="34">
        <v>0</v>
      </c>
      <c r="O50" s="58">
        <f t="shared" si="33"/>
        <v>0</v>
      </c>
      <c r="P50" s="87">
        <v>0</v>
      </c>
      <c r="Q50" s="34">
        <v>0</v>
      </c>
      <c r="R50" s="58">
        <f t="shared" si="34"/>
        <v>0</v>
      </c>
      <c r="S50" s="58">
        <f>O50+R50</f>
        <v>0</v>
      </c>
      <c r="T50" s="87">
        <v>0</v>
      </c>
      <c r="U50" s="34">
        <v>0</v>
      </c>
      <c r="V50" s="58">
        <v>0</v>
      </c>
      <c r="W50" s="58">
        <v>0</v>
      </c>
      <c r="X50" s="87">
        <v>0</v>
      </c>
      <c r="Y50" s="34">
        <v>0</v>
      </c>
      <c r="Z50" s="58">
        <f t="shared" si="37"/>
        <v>0</v>
      </c>
      <c r="AA50" s="87">
        <v>0</v>
      </c>
      <c r="AB50" s="13">
        <v>0</v>
      </c>
      <c r="AC50" s="13">
        <v>0</v>
      </c>
      <c r="AD50" s="13">
        <v>0</v>
      </c>
      <c r="AE50" s="13">
        <v>0</v>
      </c>
      <c r="AF50" s="34">
        <v>0</v>
      </c>
      <c r="AG50" s="58">
        <f t="shared" si="35"/>
        <v>0</v>
      </c>
      <c r="AH50" s="24"/>
    </row>
    <row r="51" spans="1:34" s="9" customFormat="1" thickBot="1">
      <c r="A51" s="8"/>
      <c r="B51" s="94" t="s">
        <v>25</v>
      </c>
      <c r="C51" s="100">
        <f t="shared" ref="C51:K51" si="44">SUM(C48:C50)</f>
        <v>0</v>
      </c>
      <c r="D51" s="80">
        <f t="shared" si="44"/>
        <v>0</v>
      </c>
      <c r="E51" s="38">
        <f t="shared" si="44"/>
        <v>0</v>
      </c>
      <c r="F51" s="59">
        <f>SUM(F48:F50)</f>
        <v>0</v>
      </c>
      <c r="G51" s="80">
        <f t="shared" si="44"/>
        <v>0</v>
      </c>
      <c r="H51" s="81">
        <f t="shared" si="44"/>
        <v>0</v>
      </c>
      <c r="I51" s="21">
        <f t="shared" si="44"/>
        <v>0</v>
      </c>
      <c r="J51" s="38">
        <f t="shared" si="44"/>
        <v>0</v>
      </c>
      <c r="K51" s="63">
        <f t="shared" si="44"/>
        <v>0</v>
      </c>
      <c r="L51" s="80">
        <f>SUM(L48:L50)</f>
        <v>0</v>
      </c>
      <c r="M51" s="21">
        <f t="shared" ref="M51:AG51" si="45">SUM(M48:M50)</f>
        <v>0</v>
      </c>
      <c r="N51" s="38">
        <f t="shared" si="45"/>
        <v>0</v>
      </c>
      <c r="O51" s="59">
        <f t="shared" si="45"/>
        <v>0</v>
      </c>
      <c r="P51" s="80">
        <f t="shared" si="45"/>
        <v>0</v>
      </c>
      <c r="Q51" s="38">
        <f t="shared" si="45"/>
        <v>0</v>
      </c>
      <c r="R51" s="59">
        <f t="shared" si="45"/>
        <v>0</v>
      </c>
      <c r="S51" s="59">
        <f t="shared" si="45"/>
        <v>0</v>
      </c>
      <c r="T51" s="80">
        <f t="shared" si="45"/>
        <v>0</v>
      </c>
      <c r="U51" s="38">
        <f>SUM(U48:U50)</f>
        <v>0</v>
      </c>
      <c r="V51" s="59">
        <f t="shared" si="45"/>
        <v>0</v>
      </c>
      <c r="W51" s="59">
        <f t="shared" si="45"/>
        <v>0</v>
      </c>
      <c r="X51" s="80">
        <f t="shared" si="45"/>
        <v>0</v>
      </c>
      <c r="Y51" s="38">
        <f t="shared" si="45"/>
        <v>0</v>
      </c>
      <c r="Z51" s="59">
        <f t="shared" si="45"/>
        <v>0</v>
      </c>
      <c r="AA51" s="80">
        <f t="shared" si="45"/>
        <v>0</v>
      </c>
      <c r="AB51" s="21">
        <f t="shared" si="45"/>
        <v>0</v>
      </c>
      <c r="AC51" s="21">
        <f t="shared" si="45"/>
        <v>0</v>
      </c>
      <c r="AD51" s="21">
        <f t="shared" si="45"/>
        <v>0</v>
      </c>
      <c r="AE51" s="21">
        <f>SUM(AE48:AE50)</f>
        <v>0</v>
      </c>
      <c r="AF51" s="38">
        <f t="shared" si="45"/>
        <v>0</v>
      </c>
      <c r="AG51" s="59">
        <f t="shared" si="45"/>
        <v>0</v>
      </c>
      <c r="AH51" s="24"/>
    </row>
    <row r="52" spans="1:34" s="9" customFormat="1" ht="11.25">
      <c r="A52" s="8"/>
      <c r="B52" s="95" t="s">
        <v>66</v>
      </c>
      <c r="C52" s="97">
        <v>0</v>
      </c>
      <c r="D52" s="85">
        <v>0</v>
      </c>
      <c r="E52" s="18">
        <v>0</v>
      </c>
      <c r="F52" s="57">
        <f t="shared" si="42"/>
        <v>0</v>
      </c>
      <c r="G52" s="85">
        <v>0</v>
      </c>
      <c r="H52" s="84"/>
      <c r="I52" s="17">
        <v>0</v>
      </c>
      <c r="J52" s="18">
        <v>0</v>
      </c>
      <c r="K52" s="57">
        <f>SUM(I52:J52)</f>
        <v>0</v>
      </c>
      <c r="L52" s="85">
        <v>0</v>
      </c>
      <c r="M52" s="17">
        <v>0</v>
      </c>
      <c r="N52" s="18">
        <v>0</v>
      </c>
      <c r="O52" s="57">
        <f t="shared" si="33"/>
        <v>0</v>
      </c>
      <c r="P52" s="85">
        <v>0</v>
      </c>
      <c r="Q52" s="18">
        <v>0</v>
      </c>
      <c r="R52" s="57">
        <f t="shared" si="34"/>
        <v>0</v>
      </c>
      <c r="S52" s="57">
        <f>O52+R52</f>
        <v>0</v>
      </c>
      <c r="T52" s="85">
        <v>0</v>
      </c>
      <c r="U52" s="18">
        <v>0</v>
      </c>
      <c r="V52" s="57">
        <v>0</v>
      </c>
      <c r="W52" s="57">
        <v>0</v>
      </c>
      <c r="X52" s="85">
        <v>0</v>
      </c>
      <c r="Y52" s="18">
        <v>0</v>
      </c>
      <c r="Z52" s="57">
        <f t="shared" si="37"/>
        <v>0</v>
      </c>
      <c r="AA52" s="85">
        <v>0</v>
      </c>
      <c r="AB52" s="17">
        <v>0</v>
      </c>
      <c r="AC52" s="17">
        <v>0</v>
      </c>
      <c r="AD52" s="17">
        <v>0</v>
      </c>
      <c r="AE52" s="17">
        <v>0</v>
      </c>
      <c r="AF52" s="18">
        <v>0</v>
      </c>
      <c r="AG52" s="57">
        <f t="shared" si="35"/>
        <v>0</v>
      </c>
      <c r="AH52" s="24"/>
    </row>
    <row r="53" spans="1:34" s="9" customFormat="1" ht="11.25">
      <c r="A53" s="8"/>
      <c r="B53" s="92" t="s">
        <v>67</v>
      </c>
      <c r="C53" s="98">
        <v>0</v>
      </c>
      <c r="D53" s="86">
        <v>0</v>
      </c>
      <c r="E53" s="20">
        <v>0</v>
      </c>
      <c r="F53" s="54">
        <f>C53+D53+E53</f>
        <v>0</v>
      </c>
      <c r="G53" s="86">
        <v>0</v>
      </c>
      <c r="H53" s="82"/>
      <c r="I53" s="19">
        <v>0</v>
      </c>
      <c r="J53" s="20">
        <v>0</v>
      </c>
      <c r="K53" s="54">
        <f>SUM(I53:J53)</f>
        <v>0</v>
      </c>
      <c r="L53" s="86">
        <v>0</v>
      </c>
      <c r="M53" s="19">
        <v>0</v>
      </c>
      <c r="N53" s="20">
        <v>0</v>
      </c>
      <c r="O53" s="54">
        <f t="shared" si="33"/>
        <v>0</v>
      </c>
      <c r="P53" s="86">
        <v>0</v>
      </c>
      <c r="Q53" s="20">
        <v>0</v>
      </c>
      <c r="R53" s="54">
        <f t="shared" si="34"/>
        <v>0</v>
      </c>
      <c r="S53" s="54">
        <f>O53+R53</f>
        <v>0</v>
      </c>
      <c r="T53" s="86">
        <v>0</v>
      </c>
      <c r="U53" s="20">
        <v>0</v>
      </c>
      <c r="V53" s="54">
        <v>0</v>
      </c>
      <c r="W53" s="54">
        <v>0</v>
      </c>
      <c r="X53" s="86">
        <v>0</v>
      </c>
      <c r="Y53" s="20">
        <v>0</v>
      </c>
      <c r="Z53" s="54">
        <f t="shared" si="37"/>
        <v>0</v>
      </c>
      <c r="AA53" s="86">
        <v>0</v>
      </c>
      <c r="AB53" s="19">
        <v>0</v>
      </c>
      <c r="AC53" s="19">
        <v>0</v>
      </c>
      <c r="AD53" s="19">
        <v>0</v>
      </c>
      <c r="AE53" s="19">
        <v>0</v>
      </c>
      <c r="AF53" s="20">
        <v>0</v>
      </c>
      <c r="AG53" s="54">
        <f t="shared" si="35"/>
        <v>0</v>
      </c>
      <c r="AH53" s="24"/>
    </row>
    <row r="54" spans="1:34" s="9" customFormat="1" thickBot="1">
      <c r="A54" s="8"/>
      <c r="B54" s="93" t="s">
        <v>68</v>
      </c>
      <c r="C54" s="99">
        <v>0</v>
      </c>
      <c r="D54" s="87">
        <v>0</v>
      </c>
      <c r="E54" s="34">
        <v>0</v>
      </c>
      <c r="F54" s="58">
        <f t="shared" si="42"/>
        <v>0</v>
      </c>
      <c r="G54" s="87">
        <v>0</v>
      </c>
      <c r="H54" s="83"/>
      <c r="I54" s="13">
        <v>0</v>
      </c>
      <c r="J54" s="34">
        <v>0</v>
      </c>
      <c r="K54" s="58">
        <f>SUM(K52:K53)</f>
        <v>0</v>
      </c>
      <c r="L54" s="87">
        <v>0</v>
      </c>
      <c r="M54" s="13">
        <v>0</v>
      </c>
      <c r="N54" s="34">
        <v>0</v>
      </c>
      <c r="O54" s="58">
        <f t="shared" si="33"/>
        <v>0</v>
      </c>
      <c r="P54" s="87">
        <v>0</v>
      </c>
      <c r="Q54" s="34">
        <v>0</v>
      </c>
      <c r="R54" s="58">
        <f t="shared" si="34"/>
        <v>0</v>
      </c>
      <c r="S54" s="58">
        <f>O54+R54</f>
        <v>0</v>
      </c>
      <c r="T54" s="87">
        <v>0</v>
      </c>
      <c r="U54" s="34">
        <v>0</v>
      </c>
      <c r="V54" s="58">
        <f>SUM(T54:U54)</f>
        <v>0</v>
      </c>
      <c r="W54" s="58">
        <v>0</v>
      </c>
      <c r="X54" s="87">
        <v>0</v>
      </c>
      <c r="Y54" s="34">
        <v>0</v>
      </c>
      <c r="Z54" s="58">
        <f t="shared" si="37"/>
        <v>0</v>
      </c>
      <c r="AA54" s="87">
        <v>0</v>
      </c>
      <c r="AB54" s="13">
        <v>0</v>
      </c>
      <c r="AC54" s="13">
        <v>0</v>
      </c>
      <c r="AD54" s="13">
        <v>0</v>
      </c>
      <c r="AE54" s="13">
        <v>0</v>
      </c>
      <c r="AF54" s="34">
        <v>0</v>
      </c>
      <c r="AG54" s="58">
        <f t="shared" si="35"/>
        <v>0</v>
      </c>
      <c r="AH54" s="24"/>
    </row>
    <row r="55" spans="1:34" s="9" customFormat="1" thickBot="1">
      <c r="A55" s="8"/>
      <c r="B55" s="94" t="s">
        <v>26</v>
      </c>
      <c r="C55" s="100">
        <f>SUM(C52:C54)</f>
        <v>0</v>
      </c>
      <c r="D55" s="80">
        <f>SUM(D52:D54)</f>
        <v>0</v>
      </c>
      <c r="E55" s="38">
        <f>SUM(E52:E54)</f>
        <v>0</v>
      </c>
      <c r="F55" s="59">
        <f>SUM(F52:F54)</f>
        <v>0</v>
      </c>
      <c r="G55" s="80">
        <f>SUM(G52:G54)</f>
        <v>0</v>
      </c>
      <c r="H55" s="81"/>
      <c r="I55" s="21">
        <f>SUM(I52:I54)</f>
        <v>0</v>
      </c>
      <c r="J55" s="38">
        <f>SUM(J52:J54)</f>
        <v>0</v>
      </c>
      <c r="K55" s="63">
        <f>SUM(C55:J55)</f>
        <v>0</v>
      </c>
      <c r="L55" s="80">
        <f t="shared" ref="L55:AF55" si="46">SUM(L52:L54)</f>
        <v>0</v>
      </c>
      <c r="M55" s="21">
        <f t="shared" si="46"/>
        <v>0</v>
      </c>
      <c r="N55" s="38">
        <f t="shared" si="46"/>
        <v>0</v>
      </c>
      <c r="O55" s="59">
        <f t="shared" si="46"/>
        <v>0</v>
      </c>
      <c r="P55" s="80">
        <f t="shared" si="46"/>
        <v>0</v>
      </c>
      <c r="Q55" s="38">
        <f t="shared" si="46"/>
        <v>0</v>
      </c>
      <c r="R55" s="59">
        <f t="shared" si="46"/>
        <v>0</v>
      </c>
      <c r="S55" s="59">
        <f t="shared" si="46"/>
        <v>0</v>
      </c>
      <c r="T55" s="80">
        <f t="shared" si="46"/>
        <v>0</v>
      </c>
      <c r="U55" s="38">
        <f t="shared" si="46"/>
        <v>0</v>
      </c>
      <c r="V55" s="59">
        <f t="shared" si="46"/>
        <v>0</v>
      </c>
      <c r="W55" s="59">
        <f t="shared" si="46"/>
        <v>0</v>
      </c>
      <c r="X55" s="80">
        <f>SUM(X52:X54)</f>
        <v>0</v>
      </c>
      <c r="Y55" s="38">
        <f t="shared" si="46"/>
        <v>0</v>
      </c>
      <c r="Z55" s="59">
        <f t="shared" si="46"/>
        <v>0</v>
      </c>
      <c r="AA55" s="80">
        <f t="shared" si="46"/>
        <v>0</v>
      </c>
      <c r="AB55" s="21">
        <f t="shared" si="46"/>
        <v>0</v>
      </c>
      <c r="AC55" s="21">
        <f t="shared" si="46"/>
        <v>0</v>
      </c>
      <c r="AD55" s="21">
        <f t="shared" si="46"/>
        <v>0</v>
      </c>
      <c r="AE55" s="21">
        <f t="shared" si="46"/>
        <v>0</v>
      </c>
      <c r="AF55" s="38">
        <f t="shared" si="46"/>
        <v>0</v>
      </c>
      <c r="AG55" s="59">
        <f t="shared" si="35"/>
        <v>0</v>
      </c>
      <c r="AH55" s="24"/>
    </row>
    <row r="56" spans="1:34" thickBot="1">
      <c r="A56" s="6"/>
      <c r="B56" s="94" t="s">
        <v>55</v>
      </c>
      <c r="C56" s="33">
        <f>C43+C47+C51+C55</f>
        <v>128385750.70999999</v>
      </c>
      <c r="D56" s="30">
        <f t="shared" ref="D56:S56" si="47">D43+D47+D51+D55</f>
        <v>68538274.299999997</v>
      </c>
      <c r="E56" s="35">
        <f t="shared" si="47"/>
        <v>2263988.6300000004</v>
      </c>
      <c r="F56" s="36">
        <f>F43+F47+F51+F55</f>
        <v>199188013.63999999</v>
      </c>
      <c r="G56" s="30">
        <f t="shared" si="47"/>
        <v>137324526.77000001</v>
      </c>
      <c r="H56" s="29">
        <f t="shared" si="47"/>
        <v>127373055.53</v>
      </c>
      <c r="I56" s="29">
        <f t="shared" si="47"/>
        <v>762382.90999999933</v>
      </c>
      <c r="J56" s="35">
        <f t="shared" si="47"/>
        <v>1809401.5100000002</v>
      </c>
      <c r="K56" s="36">
        <f>K43+K47+K51+K55</f>
        <v>339084324.82999998</v>
      </c>
      <c r="L56" s="30">
        <f>L43+L47+L51+L55</f>
        <v>17882969.949999996</v>
      </c>
      <c r="M56" s="29">
        <f t="shared" si="47"/>
        <v>8802449.1799999997</v>
      </c>
      <c r="N56" s="35">
        <f t="shared" si="47"/>
        <v>24787799.649999995</v>
      </c>
      <c r="O56" s="36">
        <f>O43+O47+O51+O55</f>
        <v>51473218.779999986</v>
      </c>
      <c r="P56" s="30">
        <f t="shared" si="47"/>
        <v>4691270.92</v>
      </c>
      <c r="Q56" s="35">
        <f t="shared" si="47"/>
        <v>321910</v>
      </c>
      <c r="R56" s="36">
        <f t="shared" si="47"/>
        <v>5013180.92</v>
      </c>
      <c r="S56" s="36">
        <f t="shared" si="47"/>
        <v>56486399.699999988</v>
      </c>
      <c r="T56" s="30">
        <f>T43+T47+T51+T55</f>
        <v>85394152.050000012</v>
      </c>
      <c r="U56" s="35">
        <f>U39+U43+U47+U51+U55</f>
        <v>20803329.599999994</v>
      </c>
      <c r="V56" s="36">
        <f>V43+V47+V51+V55</f>
        <v>101091523.98000002</v>
      </c>
      <c r="W56" s="36">
        <f t="shared" ref="W56" si="48">W43+W47+W51+W55</f>
        <v>2771270.92</v>
      </c>
      <c r="X56" s="30">
        <f>X43+X47+X51+X55</f>
        <v>408579.46000000008</v>
      </c>
      <c r="Y56" s="35">
        <f t="shared" ref="Y56:AG56" si="49">Y43+Y47+Y51+Y55</f>
        <v>242507.19000000003</v>
      </c>
      <c r="Z56" s="36">
        <f t="shared" si="49"/>
        <v>651086.65</v>
      </c>
      <c r="AA56" s="30">
        <f t="shared" si="49"/>
        <v>96145.690000000017</v>
      </c>
      <c r="AB56" s="29">
        <f t="shared" si="49"/>
        <v>131684.94</v>
      </c>
      <c r="AC56" s="29">
        <f t="shared" si="49"/>
        <v>674837.5</v>
      </c>
      <c r="AD56" s="29">
        <f t="shared" si="49"/>
        <v>2152062.85</v>
      </c>
      <c r="AE56" s="29">
        <f t="shared" si="49"/>
        <v>53165.810000000005</v>
      </c>
      <c r="AF56" s="35">
        <f t="shared" si="49"/>
        <v>0</v>
      </c>
      <c r="AG56" s="36">
        <f t="shared" si="49"/>
        <v>3758983.4400000004</v>
      </c>
      <c r="AH56" s="24"/>
    </row>
    <row r="57" spans="1:34" s="12" customFormat="1" ht="11.25">
      <c r="A57" s="10"/>
      <c r="B57" s="6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4"/>
    </row>
    <row r="58" spans="1:34" s="12" customFormat="1" thickBot="1">
      <c r="A58" s="10"/>
      <c r="B58" s="6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24"/>
    </row>
    <row r="59" spans="1:34" s="4" customFormat="1" ht="18.75" thickBot="1">
      <c r="A59" s="3"/>
      <c r="B59" s="133" t="s">
        <v>22</v>
      </c>
      <c r="C59" s="136" t="s">
        <v>54</v>
      </c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8"/>
      <c r="AH59" s="41"/>
    </row>
    <row r="60" spans="1:34" s="2" customFormat="1" ht="36.75" thickBot="1">
      <c r="A60" s="1"/>
      <c r="B60" s="134"/>
      <c r="C60" s="139" t="s">
        <v>0</v>
      </c>
      <c r="D60" s="140"/>
      <c r="E60" s="140"/>
      <c r="F60" s="140"/>
      <c r="G60" s="140"/>
      <c r="H60" s="140"/>
      <c r="I60" s="140"/>
      <c r="J60" s="140"/>
      <c r="K60" s="141"/>
      <c r="L60" s="142" t="s">
        <v>1</v>
      </c>
      <c r="M60" s="143"/>
      <c r="N60" s="143"/>
      <c r="O60" s="143"/>
      <c r="P60" s="143"/>
      <c r="Q60" s="143"/>
      <c r="R60" s="143"/>
      <c r="S60" s="144"/>
      <c r="T60" s="145" t="s">
        <v>2</v>
      </c>
      <c r="U60" s="146"/>
      <c r="V60" s="147"/>
      <c r="W60" s="5" t="s">
        <v>3</v>
      </c>
      <c r="X60" s="139" t="s">
        <v>31</v>
      </c>
      <c r="Y60" s="140"/>
      <c r="Z60" s="140"/>
      <c r="AA60" s="140"/>
      <c r="AB60" s="140"/>
      <c r="AC60" s="140"/>
      <c r="AD60" s="140"/>
      <c r="AE60" s="140"/>
      <c r="AF60" s="140"/>
      <c r="AG60" s="144"/>
      <c r="AH60" s="42"/>
    </row>
    <row r="61" spans="1:34" s="2" customFormat="1" ht="11.25" customHeight="1">
      <c r="A61" s="1"/>
      <c r="B61" s="135"/>
      <c r="C61" s="148" t="s">
        <v>4</v>
      </c>
      <c r="D61" s="149"/>
      <c r="E61" s="149"/>
      <c r="F61" s="149"/>
      <c r="G61" s="149" t="s">
        <v>51</v>
      </c>
      <c r="H61" s="151" t="s">
        <v>38</v>
      </c>
      <c r="I61" s="149" t="s">
        <v>52</v>
      </c>
      <c r="J61" s="153" t="s">
        <v>47</v>
      </c>
      <c r="K61" s="119" t="s">
        <v>32</v>
      </c>
      <c r="L61" s="148" t="s">
        <v>5</v>
      </c>
      <c r="M61" s="149"/>
      <c r="N61" s="149"/>
      <c r="O61" s="155"/>
      <c r="P61" s="156" t="s">
        <v>6</v>
      </c>
      <c r="Q61" s="149"/>
      <c r="R61" s="157"/>
      <c r="S61" s="129" t="s">
        <v>33</v>
      </c>
      <c r="T61" s="125" t="s">
        <v>7</v>
      </c>
      <c r="U61" s="121" t="s">
        <v>8</v>
      </c>
      <c r="V61" s="127" t="s">
        <v>34</v>
      </c>
      <c r="W61" s="129" t="s">
        <v>36</v>
      </c>
      <c r="X61" s="131" t="s">
        <v>37</v>
      </c>
      <c r="Y61" s="132"/>
      <c r="Z61" s="132"/>
      <c r="AA61" s="121" t="s">
        <v>43</v>
      </c>
      <c r="AB61" s="121" t="s">
        <v>44</v>
      </c>
      <c r="AC61" s="121" t="s">
        <v>45</v>
      </c>
      <c r="AD61" s="121" t="s">
        <v>40</v>
      </c>
      <c r="AE61" s="121" t="s">
        <v>42</v>
      </c>
      <c r="AF61" s="123" t="s">
        <v>41</v>
      </c>
      <c r="AG61" s="119" t="s">
        <v>35</v>
      </c>
      <c r="AH61" s="42"/>
    </row>
    <row r="62" spans="1:34" s="2" customFormat="1" ht="50.25" thickBot="1">
      <c r="A62" s="1"/>
      <c r="B62" s="135"/>
      <c r="C62" s="51" t="s">
        <v>9</v>
      </c>
      <c r="D62" s="52" t="s">
        <v>48</v>
      </c>
      <c r="E62" s="64" t="s">
        <v>46</v>
      </c>
      <c r="F62" s="65" t="s">
        <v>10</v>
      </c>
      <c r="G62" s="150"/>
      <c r="H62" s="152"/>
      <c r="I62" s="150"/>
      <c r="J62" s="154"/>
      <c r="K62" s="130"/>
      <c r="L62" s="46" t="s">
        <v>11</v>
      </c>
      <c r="M62" s="46" t="s">
        <v>12</v>
      </c>
      <c r="N62" s="46" t="s">
        <v>13</v>
      </c>
      <c r="O62" s="65" t="s">
        <v>14</v>
      </c>
      <c r="P62" s="47" t="s">
        <v>15</v>
      </c>
      <c r="Q62" s="48" t="s">
        <v>16</v>
      </c>
      <c r="R62" s="45" t="s">
        <v>17</v>
      </c>
      <c r="S62" s="130"/>
      <c r="T62" s="126"/>
      <c r="U62" s="122"/>
      <c r="V62" s="128"/>
      <c r="W62" s="130"/>
      <c r="X62" s="40" t="s">
        <v>19</v>
      </c>
      <c r="Y62" s="22" t="s">
        <v>18</v>
      </c>
      <c r="Z62" s="65" t="s">
        <v>20</v>
      </c>
      <c r="AA62" s="122"/>
      <c r="AB62" s="122"/>
      <c r="AC62" s="122"/>
      <c r="AD62" s="122"/>
      <c r="AE62" s="122"/>
      <c r="AF62" s="124"/>
      <c r="AG62" s="120"/>
      <c r="AH62" s="42"/>
    </row>
    <row r="63" spans="1:34" thickBot="1">
      <c r="A63" s="6"/>
      <c r="B63" s="55" t="s">
        <v>56</v>
      </c>
      <c r="C63" s="66">
        <f t="shared" ref="C63:AG63" si="50">C16-C43</f>
        <v>-1010707.9065998793</v>
      </c>
      <c r="D63" s="67">
        <f t="shared" si="50"/>
        <v>1266289.7804102898</v>
      </c>
      <c r="E63" s="68">
        <f t="shared" si="50"/>
        <v>-255581.87381043308</v>
      </c>
      <c r="F63" s="69">
        <f t="shared" si="50"/>
        <v>0</v>
      </c>
      <c r="G63" s="70">
        <f t="shared" si="50"/>
        <v>83496599.999999925</v>
      </c>
      <c r="H63" s="70">
        <f t="shared" si="50"/>
        <v>-92650877.150000006</v>
      </c>
      <c r="I63" s="67">
        <f t="shared" si="50"/>
        <v>0</v>
      </c>
      <c r="J63" s="68">
        <f t="shared" si="50"/>
        <v>-23075.610000000335</v>
      </c>
      <c r="K63" s="71">
        <f t="shared" si="50"/>
        <v>83473524.389999896</v>
      </c>
      <c r="L63" s="73">
        <f t="shared" si="50"/>
        <v>0</v>
      </c>
      <c r="M63" s="73">
        <f t="shared" si="50"/>
        <v>0</v>
      </c>
      <c r="N63" s="73">
        <f t="shared" si="50"/>
        <v>0</v>
      </c>
      <c r="O63" s="73">
        <f t="shared" si="50"/>
        <v>0</v>
      </c>
      <c r="P63" s="74">
        <f t="shared" si="50"/>
        <v>0</v>
      </c>
      <c r="Q63" s="73">
        <f t="shared" si="50"/>
        <v>0</v>
      </c>
      <c r="R63" s="73">
        <f t="shared" si="50"/>
        <v>94026.880000000354</v>
      </c>
      <c r="S63" s="67">
        <f t="shared" si="50"/>
        <v>14637983.180000007</v>
      </c>
      <c r="T63" s="67">
        <f t="shared" si="50"/>
        <v>0</v>
      </c>
      <c r="U63" s="67">
        <f t="shared" si="50"/>
        <v>0</v>
      </c>
      <c r="V63" s="67">
        <f t="shared" si="50"/>
        <v>16240297.549999982</v>
      </c>
      <c r="W63" s="67">
        <f t="shared" si="50"/>
        <v>0</v>
      </c>
      <c r="X63" s="67">
        <f t="shared" si="50"/>
        <v>-4164.4500000000698</v>
      </c>
      <c r="Y63" s="67">
        <f t="shared" si="50"/>
        <v>-59022.600000000035</v>
      </c>
      <c r="Z63" s="67">
        <f t="shared" si="50"/>
        <v>-63187.050000000047</v>
      </c>
      <c r="AA63" s="67">
        <f t="shared" si="50"/>
        <v>0</v>
      </c>
      <c r="AB63" s="67">
        <f t="shared" si="50"/>
        <v>0</v>
      </c>
      <c r="AC63" s="67">
        <f t="shared" si="50"/>
        <v>-132034.68999999779</v>
      </c>
      <c r="AD63" s="67">
        <f t="shared" si="50"/>
        <v>0</v>
      </c>
      <c r="AE63" s="67">
        <f t="shared" si="50"/>
        <v>0</v>
      </c>
      <c r="AF63" s="67">
        <f t="shared" si="50"/>
        <v>0</v>
      </c>
      <c r="AG63" s="72">
        <f t="shared" si="50"/>
        <v>-195221.73999999836</v>
      </c>
      <c r="AH63" s="12"/>
    </row>
    <row r="64" spans="1:34" thickBot="1">
      <c r="A64" s="6"/>
      <c r="B64" s="112" t="s">
        <v>82</v>
      </c>
      <c r="C64" s="113">
        <f>C23-C47</f>
        <v>36753658.410845503</v>
      </c>
      <c r="D64" s="113">
        <f t="shared" ref="D64:AG64" si="51">D23-D47</f>
        <v>19717358.745520897</v>
      </c>
      <c r="E64" s="113">
        <f t="shared" si="51"/>
        <v>621969.20363356604</v>
      </c>
      <c r="F64" s="113">
        <f t="shared" si="51"/>
        <v>57092986.359999955</v>
      </c>
      <c r="G64" s="113">
        <f t="shared" si="51"/>
        <v>126191873.23000039</v>
      </c>
      <c r="H64" s="113">
        <f t="shared" si="51"/>
        <v>-34722178.379999995</v>
      </c>
      <c r="I64" s="113">
        <f t="shared" si="51"/>
        <v>1694707.0899999987</v>
      </c>
      <c r="J64" s="113">
        <f t="shared" si="51"/>
        <v>883674.09999999963</v>
      </c>
      <c r="K64" s="113">
        <f t="shared" si="51"/>
        <v>91935267.970000312</v>
      </c>
      <c r="L64" s="113">
        <f t="shared" si="51"/>
        <v>2563710.3527051909</v>
      </c>
      <c r="M64" s="113">
        <f t="shared" si="51"/>
        <v>3173870.972267556</v>
      </c>
      <c r="N64" s="113">
        <f t="shared" si="51"/>
        <v>5504599.8950270759</v>
      </c>
      <c r="O64" s="113">
        <f t="shared" si="51"/>
        <v>11242181.21999982</v>
      </c>
      <c r="P64" s="113">
        <f t="shared" si="51"/>
        <v>1326467.0799999998</v>
      </c>
      <c r="Q64" s="113">
        <f t="shared" si="51"/>
        <v>186212</v>
      </c>
      <c r="R64" s="113">
        <f t="shared" si="51"/>
        <v>1418652.2</v>
      </c>
      <c r="S64" s="113">
        <f t="shared" si="51"/>
        <v>-1883122.8800001685</v>
      </c>
      <c r="T64" s="113">
        <f t="shared" si="51"/>
        <v>41275929.95000001</v>
      </c>
      <c r="U64" s="113">
        <f t="shared" si="51"/>
        <v>24293172.650000051</v>
      </c>
      <c r="V64" s="113">
        <f t="shared" si="51"/>
        <v>65569102.600000061</v>
      </c>
      <c r="W64" s="113">
        <f t="shared" si="51"/>
        <v>1539502.0800000019</v>
      </c>
      <c r="X64" s="113">
        <f t="shared" si="51"/>
        <v>244730.99000000034</v>
      </c>
      <c r="Y64" s="113">
        <f t="shared" si="51"/>
        <v>242405.41000000012</v>
      </c>
      <c r="Z64" s="113">
        <f t="shared" si="51"/>
        <v>487136.40000000049</v>
      </c>
      <c r="AA64" s="113">
        <f t="shared" si="51"/>
        <v>56114.31</v>
      </c>
      <c r="AB64" s="113">
        <f t="shared" si="51"/>
        <v>373395.06</v>
      </c>
      <c r="AC64" s="113">
        <f t="shared" si="51"/>
        <v>622457.18999999959</v>
      </c>
      <c r="AD64" s="113">
        <f t="shared" si="51"/>
        <v>3257020.1500000013</v>
      </c>
      <c r="AE64" s="113">
        <f t="shared" si="51"/>
        <v>2217.1899999999587</v>
      </c>
      <c r="AF64" s="113">
        <f t="shared" si="51"/>
        <v>270000</v>
      </c>
      <c r="AG64" s="113">
        <f t="shared" si="51"/>
        <v>5068340.3000000017</v>
      </c>
      <c r="AH64" s="12"/>
    </row>
    <row r="65" spans="1:34" thickBot="1">
      <c r="A65" s="6"/>
      <c r="B65" s="56" t="s">
        <v>21</v>
      </c>
      <c r="C65" s="37">
        <f>C31-C56</f>
        <v>48282415.551907018</v>
      </c>
      <c r="D65" s="29">
        <f t="shared" ref="D65:AG65" si="52">D31-D56</f>
        <v>27676125.191339493</v>
      </c>
      <c r="E65" s="29">
        <f t="shared" si="52"/>
        <v>585445.61675345106</v>
      </c>
      <c r="F65" s="29">
        <f t="shared" si="52"/>
        <v>76543986.359999955</v>
      </c>
      <c r="G65" s="29">
        <f t="shared" si="52"/>
        <v>209688473.23000035</v>
      </c>
      <c r="H65" s="29">
        <f t="shared" si="52"/>
        <v>-127373055.53</v>
      </c>
      <c r="I65" s="29">
        <f t="shared" si="52"/>
        <v>5448617.0899999989</v>
      </c>
      <c r="J65" s="32">
        <f t="shared" si="52"/>
        <v>2512598.4899999998</v>
      </c>
      <c r="K65" s="33">
        <f t="shared" si="52"/>
        <v>200265702.36000019</v>
      </c>
      <c r="L65" s="75">
        <f t="shared" si="52"/>
        <v>12944030.71251943</v>
      </c>
      <c r="M65" s="76">
        <f t="shared" si="52"/>
        <v>9253979.7269287445</v>
      </c>
      <c r="N65" s="77">
        <f t="shared" si="52"/>
        <v>20883370.780551616</v>
      </c>
      <c r="O65" s="50">
        <f t="shared" si="52"/>
        <v>43081381.219999805</v>
      </c>
      <c r="P65" s="78">
        <f t="shared" si="52"/>
        <v>9131909.0799999963</v>
      </c>
      <c r="Q65" s="76">
        <f t="shared" si="52"/>
        <v>521330</v>
      </c>
      <c r="R65" s="79">
        <f t="shared" si="52"/>
        <v>9653239.0799999963</v>
      </c>
      <c r="S65" s="36">
        <f t="shared" si="52"/>
        <v>52734620.299999803</v>
      </c>
      <c r="T65" s="37">
        <f t="shared" si="52"/>
        <v>64199707.949999988</v>
      </c>
      <c r="U65" s="29">
        <f t="shared" si="52"/>
        <v>69343330.399999976</v>
      </c>
      <c r="V65" s="35">
        <f t="shared" si="52"/>
        <v>149798784.14999998</v>
      </c>
      <c r="W65" s="33">
        <f t="shared" si="52"/>
        <v>3423169.0800000122</v>
      </c>
      <c r="X65" s="37">
        <f t="shared" si="52"/>
        <v>485630.53999999957</v>
      </c>
      <c r="Y65" s="29">
        <f t="shared" si="52"/>
        <v>236422.81000000008</v>
      </c>
      <c r="Z65" s="29">
        <f t="shared" si="52"/>
        <v>722053.35</v>
      </c>
      <c r="AA65" s="29">
        <f t="shared" si="52"/>
        <v>105454.30999999998</v>
      </c>
      <c r="AB65" s="29">
        <f t="shared" si="52"/>
        <v>373395.06</v>
      </c>
      <c r="AC65" s="29">
        <f t="shared" si="52"/>
        <v>858962.5000000014</v>
      </c>
      <c r="AD65" s="29">
        <f t="shared" si="52"/>
        <v>7802467.1500000041</v>
      </c>
      <c r="AE65" s="29">
        <f t="shared" si="52"/>
        <v>37144.189999999995</v>
      </c>
      <c r="AF65" s="29">
        <f t="shared" si="52"/>
        <v>270000</v>
      </c>
      <c r="AG65" s="35">
        <f t="shared" si="52"/>
        <v>10169476.560000002</v>
      </c>
      <c r="AH65" s="24"/>
    </row>
    <row r="66" spans="1:34" s="26" customFormat="1" ht="11.25">
      <c r="AH66" s="28"/>
    </row>
    <row r="67" spans="1:34" s="26" customFormat="1" ht="11.25">
      <c r="AH67" s="28"/>
    </row>
    <row r="68" spans="1:34" s="26" customFormat="1" ht="11.25">
      <c r="AH68" s="28"/>
    </row>
    <row r="69" spans="1:34" s="26" customFormat="1" ht="12" customHeight="1">
      <c r="O69" s="25"/>
      <c r="AH69" s="28"/>
    </row>
    <row r="70" spans="1:34" s="25" customFormat="1" ht="12" customHeight="1">
      <c r="T70" s="26"/>
      <c r="U70" s="26"/>
      <c r="V70" s="26"/>
      <c r="AH70" s="27"/>
    </row>
    <row r="71" spans="1:34" s="25" customFormat="1" ht="12" customHeight="1">
      <c r="T71" s="26"/>
      <c r="U71" s="26"/>
      <c r="V71" s="26"/>
      <c r="AH71" s="27"/>
    </row>
    <row r="72" spans="1:34" s="25" customFormat="1" ht="12" customHeight="1">
      <c r="O72" s="7"/>
      <c r="AH72" s="27"/>
    </row>
  </sheetData>
  <sheetProtection selectLockedCells="1" selectUnlockedCells="1"/>
  <mergeCells count="83"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37:S38"/>
    <mergeCell ref="B34:B38"/>
    <mergeCell ref="C34:AG34"/>
    <mergeCell ref="C35:K36"/>
    <mergeCell ref="L35:AG35"/>
    <mergeCell ref="L36:S36"/>
    <mergeCell ref="T36:V36"/>
    <mergeCell ref="X36:AG36"/>
    <mergeCell ref="C37:F37"/>
    <mergeCell ref="G37:G38"/>
    <mergeCell ref="H37:H38"/>
    <mergeCell ref="I37:I38"/>
    <mergeCell ref="J37:J38"/>
    <mergeCell ref="K37:K38"/>
    <mergeCell ref="L37:O37"/>
    <mergeCell ref="P37:R37"/>
    <mergeCell ref="AG37:AG38"/>
    <mergeCell ref="T37:T38"/>
    <mergeCell ref="U37:U38"/>
    <mergeCell ref="V37:V38"/>
    <mergeCell ref="W37:W38"/>
    <mergeCell ref="X37:Z37"/>
    <mergeCell ref="AA37:AA38"/>
    <mergeCell ref="AB37:AB38"/>
    <mergeCell ref="AC37:AC38"/>
    <mergeCell ref="AD37:AD38"/>
    <mergeCell ref="AE37:AE38"/>
    <mergeCell ref="AF37:AF38"/>
    <mergeCell ref="B59:B62"/>
    <mergeCell ref="C59:AG59"/>
    <mergeCell ref="C60:K60"/>
    <mergeCell ref="L60:S60"/>
    <mergeCell ref="T60:V60"/>
    <mergeCell ref="X60:AG60"/>
    <mergeCell ref="C61:F61"/>
    <mergeCell ref="G61:G62"/>
    <mergeCell ref="H61:H62"/>
    <mergeCell ref="I61:I62"/>
    <mergeCell ref="AB61:AB62"/>
    <mergeCell ref="J61:J62"/>
    <mergeCell ref="K61:K62"/>
    <mergeCell ref="L61:O61"/>
    <mergeCell ref="P61:R61"/>
    <mergeCell ref="S61:S62"/>
    <mergeCell ref="T61:T62"/>
    <mergeCell ref="U61:U62"/>
    <mergeCell ref="V61:V62"/>
    <mergeCell ref="W61:W62"/>
    <mergeCell ref="X61:Z61"/>
    <mergeCell ref="AG61:AG62"/>
    <mergeCell ref="AA61:AA62"/>
    <mergeCell ref="AC61:AC62"/>
    <mergeCell ref="AD61:AD62"/>
    <mergeCell ref="AE61:AE62"/>
    <mergeCell ref="AF61:AF62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  <ignoredErrors>
    <ignoredError sqref="U43:V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12.06.2018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2017-10-19T08:42:30Z</cp:lastPrinted>
  <dcterms:created xsi:type="dcterms:W3CDTF">2016-03-23T11:17:13Z</dcterms:created>
  <dcterms:modified xsi:type="dcterms:W3CDTF">2018-06-12T09:01:50Z</dcterms:modified>
</cp:coreProperties>
</file>